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fileSharing readOnlyRecommended="1"/>
  <workbookPr filterPrivacy="1" codeName="ThisWorkbook" defaultThemeVersion="124226"/>
  <xr:revisionPtr revIDLastSave="71" documentId="11_946C08AF497D5674B81738DA9F8696E023158EB4" xr6:coauthVersionLast="47" xr6:coauthVersionMax="47" xr10:uidLastSave="{97C7BE3B-9B1A-4505-A1EA-836BE6585F4F}"/>
  <bookViews>
    <workbookView xWindow="-120" yWindow="-120" windowWidth="29040" windowHeight="15840" tabRatio="862" firstSheet="7" activeTab="7" xr2:uid="{00000000-000D-0000-FFFF-FFFF00000000}"/>
  </bookViews>
  <sheets>
    <sheet name="Overview" sheetId="1" r:id="rId1"/>
    <sheet name="Annex 1 LV, HV and UMS charges" sheetId="2" r:id="rId2"/>
    <sheet name="Annex 2 Designated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TNUoS Mapping" sheetId="27" r:id="rId14"/>
    <sheet name="Charge Calculator" sheetId="15" r:id="rId15"/>
  </sheets>
  <externalReferences>
    <externalReference r:id="rId16"/>
    <externalReference r:id="rId17"/>
  </externalReferences>
  <definedNames>
    <definedName name="_xlnm._FilterDatabase" localSheetId="2" hidden="1">'Annex 2 Designated EHV charges'!$A$9:$P$10</definedName>
    <definedName name="_xlnm._FilterDatabase" localSheetId="6" hidden="1">'Annex 4 LDNO charges'!$A$11:$J$201</definedName>
    <definedName name="_xlnm._FilterDatabase" localSheetId="9" hidden="1">'Annex 7 Pass-Through Costs'!$A$4:$E$4</definedName>
    <definedName name="_xlnm._FilterDatabase" localSheetId="11" hidden="1">'SSC unit rate lookup'!$A$28:$D$764</definedName>
    <definedName name="days_in_year">'[1]General inputs'!$H$25</definedName>
    <definedName name="OLE_LINK1" localSheetId="5">'Annex 3 Preserved charges'!#REF!</definedName>
    <definedName name="_xlnm.Print_Area" localSheetId="1">'Annex 1 LV, HV and UMS charges'!$A$2:$K$43</definedName>
    <definedName name="_xlnm.Print_Area" localSheetId="2">'Annex 2 Designated EHV charges'!$A$2:$P$10</definedName>
    <definedName name="_xlnm.Print_Area" localSheetId="3">'Annex 2a Import'!$A$2:$H$150</definedName>
    <definedName name="_xlnm.Print_Area" localSheetId="4">'Annex 2b Export'!$A$2:$H$140</definedName>
    <definedName name="_xlnm.Print_Area" localSheetId="5">'Annex 3 Preserved charges'!$A$2:$J$16</definedName>
    <definedName name="_xlnm.Print_Area" localSheetId="6">'Annex 4 LDNO charges'!$A$2:$J$201</definedName>
    <definedName name="_xlnm.Print_Area" localSheetId="7">'Annex 5 LLFs'!$A$2:$G$41</definedName>
    <definedName name="_xlnm.Print_Area" localSheetId="8">'Annex 6 New or Amended EHV'!$A$4:$P$28</definedName>
    <definedName name="_xlnm.Print_Area" localSheetId="9">'Annex 7 Pass-Through Costs'!$A$2:$F$162</definedName>
    <definedName name="_xlnm.Print_Area" localSheetId="10">'Nodal prices'!$A$2:$D$4</definedName>
    <definedName name="_xlnm.Print_Titles" localSheetId="1">'Annex 1 LV, HV and UMS charges'!$2:$11</definedName>
    <definedName name="_xlnm.Print_Titles" localSheetId="2">'Annex 2 Designated EHV charges'!$9:$9</definedName>
    <definedName name="_xlnm.Print_Titles" localSheetId="3">'Annex 2a Import'!$2:$4</definedName>
    <definedName name="_xlnm.Print_Titles" localSheetId="4">'Annex 2b Export'!$2:$4</definedName>
    <definedName name="_xlnm.Print_Titles" localSheetId="6">'Annex 4 LDNO charges'!$11:$11</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2" hidden="1">'Annex 2 Designated EHV charges'!$A$2:$I$10</definedName>
    <definedName name="Z_5032A364_B81A_48DA_88DA_AB3B86B47EE9_.wvu.PrintArea" localSheetId="9" hidden="1">'Annex 7 Pass-Through Costs'!$A$2:$D$5</definedName>
    <definedName name="Z_5032A364_B81A_48DA_88DA_AB3B86B47EE9_.wvu.PrintTitles" localSheetId="2" hidden="1">'Annex 2 Designated EHV charges'!$2:$9</definedName>
    <definedName name="Z_5032A364_B81A_48DA_88DA_AB3B86B47EE9_.wvu.PrintTitles" localSheetId="9" hidden="1">'Annex 7 Pass-Through Costs'!$2:$4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7" i="27" l="1"/>
  <c r="B36" i="27"/>
  <c r="B35" i="27"/>
  <c r="B34" i="27"/>
  <c r="B33" i="27"/>
  <c r="B32" i="27"/>
  <c r="B31" i="27"/>
  <c r="B30" i="27"/>
  <c r="B29" i="27"/>
  <c r="B23" i="27"/>
  <c r="B18" i="27"/>
  <c r="B13" i="27"/>
  <c r="B12" i="27"/>
  <c r="B7" i="27"/>
  <c r="A2" i="27"/>
  <c r="B9" i="1" l="1"/>
  <c r="C6" i="24" l="1"/>
  <c r="C7" i="24"/>
  <c r="C8" i="24"/>
  <c r="C9" i="24"/>
  <c r="C10" i="24"/>
  <c r="C11" i="24"/>
  <c r="C12" i="24"/>
  <c r="C13" i="24"/>
  <c r="C14" i="24"/>
  <c r="C15" i="24"/>
  <c r="C16" i="24"/>
  <c r="C17" i="24"/>
  <c r="C18" i="24"/>
  <c r="C19" i="24"/>
  <c r="C20" i="24"/>
  <c r="C21" i="24"/>
  <c r="C22" i="24"/>
  <c r="C23" i="24"/>
  <c r="C24" i="24"/>
  <c r="C25" i="24"/>
  <c r="C26" i="24"/>
  <c r="C27" i="24"/>
  <c r="C28" i="24"/>
  <c r="C29" i="24"/>
  <c r="C30" i="24"/>
  <c r="C31" i="24"/>
  <c r="C32" i="24"/>
  <c r="C33" i="24"/>
  <c r="C34" i="24"/>
  <c r="C35" i="24"/>
  <c r="C36" i="24"/>
  <c r="C37" i="24"/>
  <c r="C38" i="24"/>
  <c r="C39" i="24"/>
  <c r="C40" i="24"/>
  <c r="C41" i="24"/>
  <c r="C42" i="24"/>
  <c r="C43" i="24"/>
  <c r="C44" i="24"/>
  <c r="C45" i="24"/>
  <c r="C46" i="24"/>
  <c r="C47" i="24"/>
  <c r="C48" i="24"/>
  <c r="C49" i="24"/>
  <c r="C50" i="24"/>
  <c r="C51" i="24"/>
  <c r="C52" i="24"/>
  <c r="C53" i="24"/>
  <c r="C54" i="24"/>
  <c r="C55" i="24"/>
  <c r="C56" i="24"/>
  <c r="C57" i="24"/>
  <c r="C58" i="24"/>
  <c r="C59" i="24"/>
  <c r="C60" i="24"/>
  <c r="C61" i="24"/>
  <c r="C62" i="24"/>
  <c r="C63" i="24"/>
  <c r="C64" i="24"/>
  <c r="C65" i="24"/>
  <c r="C66" i="24"/>
  <c r="C67" i="24"/>
  <c r="C68" i="24"/>
  <c r="C69" i="24"/>
  <c r="C70" i="24"/>
  <c r="C71" i="24"/>
  <c r="C72" i="24"/>
  <c r="C73" i="24"/>
  <c r="C74" i="24"/>
  <c r="C75" i="24"/>
  <c r="C76" i="24"/>
  <c r="C77" i="24"/>
  <c r="C78" i="24"/>
  <c r="C79" i="24"/>
  <c r="C80" i="24"/>
  <c r="C81" i="24"/>
  <c r="C82" i="24"/>
  <c r="C83" i="24"/>
  <c r="C84" i="24"/>
  <c r="C85" i="24"/>
  <c r="C86" i="24"/>
  <c r="C87" i="24"/>
  <c r="C88" i="24"/>
  <c r="C89" i="24"/>
  <c r="C90" i="24"/>
  <c r="C91" i="24"/>
  <c r="C92" i="24"/>
  <c r="C93" i="24"/>
  <c r="C94" i="24"/>
  <c r="C95" i="24"/>
  <c r="C96" i="24"/>
  <c r="C97" i="24"/>
  <c r="C98" i="24"/>
  <c r="C99" i="24"/>
  <c r="C100" i="24"/>
  <c r="C101" i="24"/>
  <c r="C102" i="24"/>
  <c r="C103" i="24"/>
  <c r="C104" i="24"/>
  <c r="C105" i="24"/>
  <c r="C106" i="24"/>
  <c r="C107" i="24"/>
  <c r="C108" i="24"/>
  <c r="C109" i="24"/>
  <c r="C110" i="24"/>
  <c r="C111" i="24"/>
  <c r="C112" i="24"/>
  <c r="C113" i="24"/>
  <c r="C114" i="24"/>
  <c r="C115" i="24"/>
  <c r="C116" i="24"/>
  <c r="C117" i="24"/>
  <c r="C118" i="24"/>
  <c r="C119" i="24"/>
  <c r="C120" i="24"/>
  <c r="C121" i="24"/>
  <c r="C122" i="24"/>
  <c r="C123" i="24"/>
  <c r="C124" i="24"/>
  <c r="C125" i="24"/>
  <c r="C126" i="24"/>
  <c r="C127" i="24"/>
  <c r="C128" i="24"/>
  <c r="C129" i="24"/>
  <c r="C130" i="24"/>
  <c r="C131" i="24"/>
  <c r="C132" i="24"/>
  <c r="C133" i="24"/>
  <c r="C134" i="24"/>
  <c r="C135" i="24"/>
  <c r="C136" i="24"/>
  <c r="C137" i="24"/>
  <c r="C138" i="24"/>
  <c r="C139" i="24"/>
  <c r="C140" i="24"/>
  <c r="C141" i="24"/>
  <c r="C142" i="24"/>
  <c r="C143" i="24"/>
  <c r="C144" i="24"/>
  <c r="C145" i="24"/>
  <c r="C146" i="24"/>
  <c r="C147" i="24"/>
  <c r="C148" i="24"/>
  <c r="C149" i="24"/>
  <c r="C150" i="24"/>
  <c r="C151" i="24"/>
  <c r="C152" i="24"/>
  <c r="C153" i="24"/>
  <c r="C154" i="24"/>
  <c r="C155" i="24"/>
  <c r="C156" i="24"/>
  <c r="C157" i="24"/>
  <c r="C158" i="24"/>
  <c r="C159" i="24"/>
  <c r="C160" i="24"/>
  <c r="C161" i="24"/>
  <c r="C162" i="24"/>
  <c r="B6" i="24"/>
  <c r="B7" i="24"/>
  <c r="B8" i="24"/>
  <c r="B9"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0" i="24"/>
  <c r="B91" i="24"/>
  <c r="B92" i="24"/>
  <c r="B93" i="24"/>
  <c r="B94" i="24"/>
  <c r="B95" i="24"/>
  <c r="B96" i="24"/>
  <c r="B97" i="24"/>
  <c r="B98" i="24"/>
  <c r="B99" i="24"/>
  <c r="B100" i="24"/>
  <c r="B101" i="24"/>
  <c r="B102" i="24"/>
  <c r="B103" i="24"/>
  <c r="B104" i="24"/>
  <c r="B105" i="24"/>
  <c r="B106" i="24"/>
  <c r="B107" i="24"/>
  <c r="B108" i="24"/>
  <c r="B109" i="24"/>
  <c r="B110" i="24"/>
  <c r="B111" i="24"/>
  <c r="B112" i="24"/>
  <c r="B113" i="24"/>
  <c r="B114" i="24"/>
  <c r="B115" i="24"/>
  <c r="B116" i="24"/>
  <c r="B117" i="24"/>
  <c r="B118" i="24"/>
  <c r="B119" i="24"/>
  <c r="B120" i="24"/>
  <c r="B121" i="24"/>
  <c r="B122" i="24"/>
  <c r="B123" i="24"/>
  <c r="B124" i="24"/>
  <c r="B125" i="24"/>
  <c r="B126" i="24"/>
  <c r="B127" i="24"/>
  <c r="B128" i="24"/>
  <c r="B129" i="24"/>
  <c r="B130" i="24"/>
  <c r="B131" i="24"/>
  <c r="B132" i="24"/>
  <c r="B133" i="24"/>
  <c r="B134" i="24"/>
  <c r="B135" i="24"/>
  <c r="B136" i="24"/>
  <c r="B137" i="24"/>
  <c r="B138" i="24"/>
  <c r="B139" i="24"/>
  <c r="B140" i="24"/>
  <c r="B141" i="24"/>
  <c r="B142" i="24"/>
  <c r="B143" i="24"/>
  <c r="B144" i="24"/>
  <c r="B145" i="24"/>
  <c r="B146" i="24"/>
  <c r="B147" i="24"/>
  <c r="B148" i="24"/>
  <c r="B149" i="24"/>
  <c r="B150" i="24"/>
  <c r="B151" i="24"/>
  <c r="B152" i="24"/>
  <c r="B153" i="24"/>
  <c r="B154" i="24"/>
  <c r="B155" i="24"/>
  <c r="B156" i="24"/>
  <c r="B157" i="24"/>
  <c r="B158" i="24"/>
  <c r="B159" i="24"/>
  <c r="B160" i="24"/>
  <c r="B161" i="24"/>
  <c r="B162" i="24"/>
  <c r="B5" i="24"/>
  <c r="C5" i="24"/>
  <c r="T10" i="15" l="1"/>
  <c r="S10" i="15"/>
  <c r="R10" i="15"/>
  <c r="Q10" i="15"/>
  <c r="P10" i="15"/>
  <c r="O10" i="15"/>
  <c r="N10" i="15"/>
  <c r="M10" i="15"/>
  <c r="A2" i="26" l="1"/>
  <c r="A2" i="24" l="1"/>
  <c r="I9" i="15" l="1"/>
  <c r="H9" i="15"/>
  <c r="G9" i="15"/>
  <c r="F9" i="15"/>
  <c r="E9" i="15"/>
  <c r="D9" i="15"/>
  <c r="C9" i="15"/>
  <c r="E12" i="15" l="1"/>
  <c r="D12" i="15"/>
  <c r="C12" i="15"/>
  <c r="B13" i="1" l="1"/>
  <c r="I14" i="15" l="1"/>
  <c r="H14" i="15"/>
  <c r="B2" i="15" l="1"/>
  <c r="A2" i="7"/>
  <c r="A17" i="8"/>
  <c r="A4" i="8"/>
  <c r="A3" i="6"/>
  <c r="A2" i="5"/>
  <c r="A2" i="4" l="1"/>
  <c r="A2" i="14"/>
  <c r="A2" i="13"/>
  <c r="A2" i="12" l="1"/>
  <c r="A2" i="2" l="1"/>
  <c r="G10" i="15" l="1"/>
  <c r="C10" i="15"/>
  <c r="I10" i="15"/>
  <c r="H10" i="15"/>
  <c r="B11" i="1"/>
  <c r="H17" i="15" l="1"/>
  <c r="R9" i="15"/>
  <c r="S9" i="15"/>
  <c r="T9" i="15"/>
  <c r="Q9" i="15"/>
  <c r="N9" i="15"/>
  <c r="O9" i="15"/>
  <c r="P9" i="15"/>
  <c r="M9" i="15"/>
  <c r="Q5" i="8" l="1"/>
  <c r="K5" i="8"/>
  <c r="L5" i="8"/>
  <c r="M5" i="8"/>
  <c r="N5" i="8"/>
  <c r="O5" i="8"/>
  <c r="P5" i="8"/>
  <c r="J5" i="8"/>
  <c r="F4" i="14"/>
  <c r="G4" i="14"/>
  <c r="H4" i="14"/>
  <c r="E4" i="14"/>
  <c r="F4" i="13"/>
  <c r="G4" i="13"/>
  <c r="H4" i="13"/>
  <c r="E4" i="13"/>
  <c r="C14" i="15" l="1"/>
  <c r="A5" i="14" a="1"/>
  <c r="A5" i="14" s="1"/>
  <c r="A5" i="13" a="1"/>
  <c r="A5" i="13" s="1"/>
  <c r="E5" i="13" l="1"/>
  <c r="F5" i="13"/>
  <c r="H5" i="13"/>
  <c r="G5" i="13"/>
  <c r="H5" i="14"/>
  <c r="F5" i="14"/>
  <c r="G5" i="14"/>
  <c r="E5" i="14"/>
  <c r="D5" i="14"/>
  <c r="A6" i="14" a="1"/>
  <c r="A6" i="14" s="1"/>
  <c r="B5" i="14"/>
  <c r="C5" i="14"/>
  <c r="D5" i="13"/>
  <c r="C5" i="13"/>
  <c r="B5" i="13"/>
  <c r="A6" i="13" a="1"/>
  <c r="A6" i="13" s="1"/>
  <c r="G6" i="13" l="1"/>
  <c r="F6" i="13"/>
  <c r="E6" i="13"/>
  <c r="H6" i="13"/>
  <c r="E6" i="14"/>
  <c r="G6" i="14"/>
  <c r="F6" i="14"/>
  <c r="H6" i="14"/>
  <c r="A7" i="14" a="1"/>
  <c r="A7" i="14" s="1"/>
  <c r="D6" i="14"/>
  <c r="B6" i="14"/>
  <c r="C6" i="14"/>
  <c r="B6" i="13"/>
  <c r="C6" i="13"/>
  <c r="D6" i="13"/>
  <c r="A7" i="13" a="1"/>
  <c r="A7" i="13" s="1"/>
  <c r="R13" i="15"/>
  <c r="R14" i="15" s="1"/>
  <c r="N14" i="15"/>
  <c r="O14" i="15"/>
  <c r="P14" i="15"/>
  <c r="Q14" i="15"/>
  <c r="S14" i="15"/>
  <c r="T14" i="15"/>
  <c r="M14" i="15"/>
  <c r="Q17" i="15"/>
  <c r="P17" i="15"/>
  <c r="O17" i="15"/>
  <c r="N17" i="15"/>
  <c r="M17" i="15"/>
  <c r="D14" i="15"/>
  <c r="E14" i="15"/>
  <c r="F14" i="15"/>
  <c r="H18" i="15" s="1"/>
  <c r="G14" i="15"/>
  <c r="E7" i="14" l="1"/>
  <c r="F7" i="14"/>
  <c r="G7" i="14"/>
  <c r="H7" i="14"/>
  <c r="G7" i="13"/>
  <c r="F7" i="13"/>
  <c r="E7" i="13"/>
  <c r="H7" i="13"/>
  <c r="C7" i="14"/>
  <c r="D7" i="14"/>
  <c r="B7" i="14"/>
  <c r="A8" i="14" a="1"/>
  <c r="A8" i="14" s="1"/>
  <c r="C7" i="13"/>
  <c r="D7" i="13"/>
  <c r="A8" i="13" a="1"/>
  <c r="A8" i="13" s="1"/>
  <c r="B7" i="13"/>
  <c r="S17" i="15"/>
  <c r="T18" i="15"/>
  <c r="R17" i="15"/>
  <c r="P18" i="15"/>
  <c r="M21" i="15"/>
  <c r="T17" i="15"/>
  <c r="M18" i="15"/>
  <c r="Q18" i="15"/>
  <c r="N18" i="15"/>
  <c r="S18" i="15"/>
  <c r="O18" i="15"/>
  <c r="R18" i="15"/>
  <c r="N22" i="15" l="1"/>
  <c r="E8" i="13"/>
  <c r="F8" i="13"/>
  <c r="G8" i="13"/>
  <c r="H8" i="13"/>
  <c r="G8" i="14"/>
  <c r="H8" i="14"/>
  <c r="E8" i="14"/>
  <c r="F8" i="14"/>
  <c r="D8" i="14"/>
  <c r="B8" i="14"/>
  <c r="C8" i="14"/>
  <c r="A9" i="14" a="1"/>
  <c r="A9" i="14" s="1"/>
  <c r="B8" i="13"/>
  <c r="D8" i="13"/>
  <c r="C8" i="13"/>
  <c r="A9" i="13" a="1"/>
  <c r="A9" i="13" s="1"/>
  <c r="N21" i="15"/>
  <c r="M22" i="15"/>
  <c r="E10" i="15"/>
  <c r="C17" i="15"/>
  <c r="F10" i="15"/>
  <c r="D10" i="15"/>
  <c r="G9" i="13" l="1"/>
  <c r="H9" i="13"/>
  <c r="F9" i="13"/>
  <c r="E9" i="13"/>
  <c r="E9" i="14"/>
  <c r="G9" i="14"/>
  <c r="F9" i="14"/>
  <c r="H9" i="14"/>
  <c r="B9" i="14"/>
  <c r="C9" i="14"/>
  <c r="D9" i="14"/>
  <c r="A10" i="14" a="1"/>
  <c r="A10" i="14" s="1"/>
  <c r="B9" i="13"/>
  <c r="D9" i="13"/>
  <c r="C9" i="13"/>
  <c r="A10" i="13" a="1"/>
  <c r="A10" i="13" s="1"/>
  <c r="C18" i="15"/>
  <c r="G17" i="15"/>
  <c r="G18" i="15"/>
  <c r="D17" i="15"/>
  <c r="D18" i="15"/>
  <c r="E18" i="15"/>
  <c r="E17" i="15"/>
  <c r="F17" i="15"/>
  <c r="F18" i="15"/>
  <c r="I17" i="15"/>
  <c r="I18" i="15"/>
  <c r="E10" i="14" l="1"/>
  <c r="F10" i="14"/>
  <c r="G10" i="14"/>
  <c r="H10" i="14"/>
  <c r="B10" i="13"/>
  <c r="E10" i="13"/>
  <c r="G10" i="13"/>
  <c r="H10" i="13"/>
  <c r="F10" i="13"/>
  <c r="C21" i="15"/>
  <c r="C22" i="15"/>
  <c r="B10" i="14"/>
  <c r="C10" i="14"/>
  <c r="D10" i="14"/>
  <c r="A11" i="14" a="1"/>
  <c r="A11" i="14" s="1"/>
  <c r="A11" i="13" a="1"/>
  <c r="A11" i="13" s="1"/>
  <c r="C10" i="13"/>
  <c r="D10" i="13"/>
  <c r="A12" i="13" l="1" a="1"/>
  <c r="A12" i="13" s="1"/>
  <c r="A13" i="13" s="1" a="1"/>
  <c r="A13" i="13" s="1"/>
  <c r="E11" i="13"/>
  <c r="H11" i="13"/>
  <c r="F11" i="13"/>
  <c r="G11" i="13"/>
  <c r="A12" i="14" a="1"/>
  <c r="A12" i="14" s="1"/>
  <c r="G11" i="14"/>
  <c r="H11" i="14"/>
  <c r="E11" i="14"/>
  <c r="F11" i="14"/>
  <c r="C11" i="14"/>
  <c r="D11" i="14"/>
  <c r="B11" i="14"/>
  <c r="B11" i="13"/>
  <c r="C11" i="13"/>
  <c r="D11" i="13"/>
  <c r="G13" i="13" l="1"/>
  <c r="H13" i="13"/>
  <c r="E13" i="13"/>
  <c r="F13" i="13"/>
  <c r="E12" i="14"/>
  <c r="G12" i="14"/>
  <c r="F12" i="14"/>
  <c r="H12" i="14"/>
  <c r="B12" i="13"/>
  <c r="D12" i="14"/>
  <c r="C12" i="13"/>
  <c r="C12" i="14"/>
  <c r="D12" i="13"/>
  <c r="B12" i="14"/>
  <c r="A13" i="14" a="1"/>
  <c r="A13" i="14" s="1"/>
  <c r="A14" i="14" s="1" a="1"/>
  <c r="A14" i="14" s="1"/>
  <c r="G12" i="13"/>
  <c r="H12" i="13"/>
  <c r="E12" i="13"/>
  <c r="F12" i="13"/>
  <c r="D13" i="13"/>
  <c r="C13" i="13"/>
  <c r="B13" i="13"/>
  <c r="A14" i="13" a="1"/>
  <c r="A14" i="13" s="1"/>
  <c r="G14" i="14" l="1"/>
  <c r="H14" i="14"/>
  <c r="E14" i="14"/>
  <c r="F14" i="14"/>
  <c r="D13" i="14"/>
  <c r="E13" i="14"/>
  <c r="F13" i="14"/>
  <c r="G13" i="14"/>
  <c r="H13" i="14"/>
  <c r="B13" i="14"/>
  <c r="E14" i="13"/>
  <c r="H14" i="13"/>
  <c r="F14" i="13"/>
  <c r="G14" i="13"/>
  <c r="C13" i="14"/>
  <c r="A15" i="14" a="1"/>
  <c r="A15" i="14" s="1"/>
  <c r="B14" i="14"/>
  <c r="C14" i="14"/>
  <c r="D14" i="14"/>
  <c r="C14" i="13"/>
  <c r="D14" i="13"/>
  <c r="A15" i="13" a="1"/>
  <c r="A15" i="13" s="1"/>
  <c r="B14" i="13"/>
  <c r="E15" i="14" l="1"/>
  <c r="G15" i="14"/>
  <c r="F15" i="14"/>
  <c r="H15" i="14"/>
  <c r="G15" i="13"/>
  <c r="F15" i="13"/>
  <c r="H15" i="13"/>
  <c r="E15" i="13"/>
  <c r="A16" i="14" a="1"/>
  <c r="A16" i="14" s="1"/>
  <c r="C15" i="14"/>
  <c r="D15" i="14"/>
  <c r="B15" i="14"/>
  <c r="C15" i="13"/>
  <c r="D15" i="13"/>
  <c r="A16" i="13" a="1"/>
  <c r="A16" i="13" s="1"/>
  <c r="B15" i="13"/>
  <c r="H16" i="13" l="1"/>
  <c r="F16" i="13"/>
  <c r="E16" i="13"/>
  <c r="G16" i="13"/>
  <c r="E16" i="14"/>
  <c r="F16" i="14"/>
  <c r="G16" i="14"/>
  <c r="H16" i="14"/>
  <c r="A17" i="14" a="1"/>
  <c r="A17" i="14" s="1"/>
  <c r="D16" i="14"/>
  <c r="B16" i="14"/>
  <c r="C16" i="14"/>
  <c r="B16" i="13"/>
  <c r="C16" i="13"/>
  <c r="D16" i="13"/>
  <c r="A17" i="13" a="1"/>
  <c r="A17" i="13" s="1"/>
  <c r="G17" i="14" l="1"/>
  <c r="H17" i="14"/>
  <c r="E17" i="14"/>
  <c r="F17" i="14"/>
  <c r="E17" i="13"/>
  <c r="F17" i="13"/>
  <c r="G17" i="13"/>
  <c r="H17" i="13"/>
  <c r="A18" i="14" a="1"/>
  <c r="A18" i="14" s="1"/>
  <c r="B17" i="14"/>
  <c r="C17" i="14"/>
  <c r="D17" i="14"/>
  <c r="B17" i="13"/>
  <c r="D17" i="13"/>
  <c r="C17" i="13"/>
  <c r="A18" i="13" a="1"/>
  <c r="A18" i="13" s="1"/>
  <c r="G18" i="13" l="1"/>
  <c r="F18" i="13"/>
  <c r="H18" i="13"/>
  <c r="E18" i="13"/>
  <c r="E18" i="14"/>
  <c r="G18" i="14"/>
  <c r="F18" i="14"/>
  <c r="H18" i="14"/>
  <c r="A19" i="14" a="1"/>
  <c r="A19" i="14" s="1"/>
  <c r="B18" i="14"/>
  <c r="C18" i="14"/>
  <c r="D18" i="14"/>
  <c r="B18" i="13"/>
  <c r="C18" i="13"/>
  <c r="D18" i="13"/>
  <c r="A19" i="13" a="1"/>
  <c r="A19" i="13" s="1"/>
  <c r="E19" i="13" l="1"/>
  <c r="F19" i="13"/>
  <c r="H19" i="13"/>
  <c r="G19" i="13"/>
  <c r="E19" i="14"/>
  <c r="F19" i="14"/>
  <c r="G19" i="14"/>
  <c r="H19" i="14"/>
  <c r="A20" i="14" a="1"/>
  <c r="A20" i="14" s="1"/>
  <c r="C19" i="14"/>
  <c r="D19" i="14"/>
  <c r="B19" i="14"/>
  <c r="B19" i="13"/>
  <c r="C19" i="13"/>
  <c r="D19" i="13"/>
  <c r="A20" i="13" a="1"/>
  <c r="A20" i="13" s="1"/>
  <c r="E20" i="13" l="1"/>
  <c r="H20" i="13"/>
  <c r="G20" i="13"/>
  <c r="F20" i="13"/>
  <c r="G20" i="14"/>
  <c r="H20" i="14"/>
  <c r="E20" i="14"/>
  <c r="F20" i="14"/>
  <c r="A21" i="14" a="1"/>
  <c r="A21" i="14" s="1"/>
  <c r="D20" i="14"/>
  <c r="B20" i="14"/>
  <c r="C20" i="14"/>
  <c r="D20" i="13"/>
  <c r="C20" i="13"/>
  <c r="B20" i="13"/>
  <c r="A21" i="13" a="1"/>
  <c r="A21" i="13" s="1"/>
  <c r="G21" i="13" l="1"/>
  <c r="F21" i="13"/>
  <c r="E21" i="13"/>
  <c r="H21" i="13"/>
  <c r="E21" i="14"/>
  <c r="G21" i="14"/>
  <c r="F21" i="14"/>
  <c r="H21" i="14"/>
  <c r="A22" i="14" a="1"/>
  <c r="A22" i="14" s="1"/>
  <c r="B21" i="14"/>
  <c r="C21" i="14"/>
  <c r="D21" i="14"/>
  <c r="B21" i="13"/>
  <c r="D21" i="13"/>
  <c r="C21" i="13"/>
  <c r="A22" i="13" a="1"/>
  <c r="A22" i="13" s="1"/>
  <c r="G22" i="13" l="1"/>
  <c r="H22" i="13"/>
  <c r="E22" i="13"/>
  <c r="F22" i="13"/>
  <c r="E22" i="14"/>
  <c r="F22" i="14"/>
  <c r="G22" i="14"/>
  <c r="H22" i="14"/>
  <c r="A23" i="14" a="1"/>
  <c r="A23" i="14" s="1"/>
  <c r="B22" i="14"/>
  <c r="C22" i="14"/>
  <c r="D22" i="14"/>
  <c r="C22" i="13"/>
  <c r="D22" i="13"/>
  <c r="B22" i="13"/>
  <c r="A23" i="13" a="1"/>
  <c r="A23" i="13" s="1"/>
  <c r="E23" i="13" l="1"/>
  <c r="G23" i="13"/>
  <c r="H23" i="13"/>
  <c r="F23" i="13"/>
  <c r="G23" i="14"/>
  <c r="H23" i="14"/>
  <c r="E23" i="14"/>
  <c r="F23" i="14"/>
  <c r="A24" i="14" a="1"/>
  <c r="A24" i="14" s="1"/>
  <c r="C23" i="14"/>
  <c r="D23" i="14"/>
  <c r="B23" i="14"/>
  <c r="B23" i="13"/>
  <c r="C23" i="13"/>
  <c r="D23" i="13"/>
  <c r="A24" i="13" a="1"/>
  <c r="A24" i="13" s="1"/>
  <c r="E24" i="14" l="1"/>
  <c r="G24" i="14"/>
  <c r="F24" i="14"/>
  <c r="H24" i="14"/>
  <c r="A25" i="13" a="1"/>
  <c r="A25" i="13" s="1"/>
  <c r="G24" i="13"/>
  <c r="F24" i="13"/>
  <c r="E24" i="13"/>
  <c r="H24" i="13"/>
  <c r="A25" i="14" a="1"/>
  <c r="A25" i="14" s="1"/>
  <c r="D24" i="14"/>
  <c r="B24" i="14"/>
  <c r="C24" i="14"/>
  <c r="C24" i="13"/>
  <c r="D24" i="13"/>
  <c r="B24" i="13"/>
  <c r="G25" i="13" l="1"/>
  <c r="E25" i="13"/>
  <c r="F25" i="13"/>
  <c r="H25" i="13"/>
  <c r="E25" i="14"/>
  <c r="F25" i="14"/>
  <c r="G25" i="14"/>
  <c r="H25" i="14"/>
  <c r="A26" i="13" a="1"/>
  <c r="A26" i="13" s="1"/>
  <c r="B25" i="13"/>
  <c r="D25" i="13"/>
  <c r="C25" i="13"/>
  <c r="A26" i="14" a="1"/>
  <c r="A26" i="14" s="1"/>
  <c r="B25" i="14"/>
  <c r="C25" i="14"/>
  <c r="D25" i="14"/>
  <c r="E26" i="13" l="1"/>
  <c r="F26" i="13"/>
  <c r="H26" i="13"/>
  <c r="G26" i="13"/>
  <c r="A27" i="13" a="1"/>
  <c r="A27" i="13" s="1"/>
  <c r="D26" i="13"/>
  <c r="G26" i="14"/>
  <c r="H26" i="14"/>
  <c r="E26" i="14"/>
  <c r="F26" i="14"/>
  <c r="B26" i="13"/>
  <c r="C26" i="13"/>
  <c r="A27" i="14" a="1"/>
  <c r="A27" i="14" s="1"/>
  <c r="B26" i="14"/>
  <c r="C26" i="14"/>
  <c r="D26" i="14"/>
  <c r="G27" i="13" l="1"/>
  <c r="H27" i="13"/>
  <c r="E27" i="13"/>
  <c r="F27" i="13"/>
  <c r="A28" i="13" a="1"/>
  <c r="A28" i="13" s="1"/>
  <c r="D27" i="13"/>
  <c r="E27" i="14"/>
  <c r="G27" i="14"/>
  <c r="F27" i="14"/>
  <c r="H27" i="14"/>
  <c r="B27" i="13"/>
  <c r="C27" i="13"/>
  <c r="A28" i="14" a="1"/>
  <c r="A28" i="14" s="1"/>
  <c r="C27" i="14"/>
  <c r="D27" i="14"/>
  <c r="B27" i="14"/>
  <c r="E28" i="13" l="1"/>
  <c r="F28" i="13"/>
  <c r="G28" i="13"/>
  <c r="H28" i="13"/>
  <c r="C28" i="13"/>
  <c r="B28" i="13"/>
  <c r="D28" i="13"/>
  <c r="A29" i="13" a="1"/>
  <c r="A29" i="13" s="1"/>
  <c r="E28" i="14"/>
  <c r="F28" i="14"/>
  <c r="G28" i="14"/>
  <c r="H28" i="14"/>
  <c r="A29" i="14" a="1"/>
  <c r="A29" i="14" s="1"/>
  <c r="D28" i="14"/>
  <c r="B28" i="14"/>
  <c r="C28" i="14"/>
  <c r="E29" i="13" l="1"/>
  <c r="H29" i="13"/>
  <c r="F29" i="13"/>
  <c r="G29" i="13"/>
  <c r="D29" i="13"/>
  <c r="C29" i="13"/>
  <c r="B29" i="13"/>
  <c r="A30" i="13" a="1"/>
  <c r="A30" i="13" s="1"/>
  <c r="B30" i="13" s="1"/>
  <c r="G29" i="14"/>
  <c r="E29" i="14"/>
  <c r="H29" i="14"/>
  <c r="F29" i="14"/>
  <c r="A30" i="14" a="1"/>
  <c r="A30" i="14" s="1"/>
  <c r="B29" i="14"/>
  <c r="C29" i="14"/>
  <c r="D29" i="14"/>
  <c r="E30" i="14" l="1"/>
  <c r="G30" i="14"/>
  <c r="H30" i="14"/>
  <c r="F30" i="14"/>
  <c r="D30" i="13"/>
  <c r="C30" i="13"/>
  <c r="G30" i="13"/>
  <c r="E30" i="13"/>
  <c r="F30" i="13"/>
  <c r="H30" i="13"/>
  <c r="A31" i="13" a="1"/>
  <c r="A31" i="13" s="1"/>
  <c r="B30" i="14"/>
  <c r="C30" i="14"/>
  <c r="D30" i="14"/>
  <c r="A31" i="14" a="1"/>
  <c r="A31" i="14" s="1"/>
  <c r="G31" i="13" l="1"/>
  <c r="F31" i="13"/>
  <c r="H31" i="13"/>
  <c r="E31" i="13"/>
  <c r="E31" i="14"/>
  <c r="G31" i="14"/>
  <c r="F31" i="14"/>
  <c r="H31" i="14"/>
  <c r="D31" i="13"/>
  <c r="C31" i="13"/>
  <c r="B31" i="13"/>
  <c r="A32" i="13" a="1"/>
  <c r="A32" i="13" s="1"/>
  <c r="A32" i="14" a="1"/>
  <c r="A32" i="14" s="1"/>
  <c r="C31" i="14"/>
  <c r="D31" i="14"/>
  <c r="B31" i="14"/>
  <c r="E32" i="13" l="1"/>
  <c r="F32" i="13"/>
  <c r="H32" i="13"/>
  <c r="G32" i="13"/>
  <c r="C32" i="13"/>
  <c r="A33" i="13" a="1"/>
  <c r="A33" i="13" s="1"/>
  <c r="B32" i="13"/>
  <c r="D32" i="13"/>
  <c r="G32" i="14"/>
  <c r="E32" i="14"/>
  <c r="H32" i="14"/>
  <c r="F32" i="14"/>
  <c r="A33" i="14" a="1"/>
  <c r="A33" i="14" s="1"/>
  <c r="D32" i="14"/>
  <c r="B32" i="14"/>
  <c r="C32" i="14"/>
  <c r="G33" i="13" l="1"/>
  <c r="F33" i="13"/>
  <c r="H33" i="13"/>
  <c r="E33" i="13"/>
  <c r="B33" i="13"/>
  <c r="E33" i="14"/>
  <c r="G33" i="14"/>
  <c r="H33" i="14"/>
  <c r="F33" i="14"/>
  <c r="C33" i="13"/>
  <c r="D33" i="13"/>
  <c r="A34" i="13" a="1"/>
  <c r="A34" i="13" s="1"/>
  <c r="D34" i="13" s="1"/>
  <c r="A34" i="14" a="1"/>
  <c r="A34" i="14" s="1"/>
  <c r="B33" i="14"/>
  <c r="C33" i="14"/>
  <c r="D33" i="14"/>
  <c r="E34" i="14" l="1"/>
  <c r="G34" i="14"/>
  <c r="H34" i="14"/>
  <c r="F34" i="14"/>
  <c r="F34" i="13"/>
  <c r="G34" i="13"/>
  <c r="H34" i="13"/>
  <c r="E34" i="13"/>
  <c r="C34" i="13"/>
  <c r="B34" i="13"/>
  <c r="A35" i="13" a="1"/>
  <c r="A35" i="13" s="1"/>
  <c r="B35" i="13" s="1"/>
  <c r="A35" i="14" a="1"/>
  <c r="A35" i="14" s="1"/>
  <c r="B34" i="14"/>
  <c r="C34" i="14"/>
  <c r="D34" i="14"/>
  <c r="G35" i="14" l="1"/>
  <c r="E35" i="14"/>
  <c r="H35" i="14"/>
  <c r="F35" i="14"/>
  <c r="A36" i="13" a="1"/>
  <c r="A36" i="13" s="1"/>
  <c r="D35" i="13"/>
  <c r="C35" i="13"/>
  <c r="E35" i="13"/>
  <c r="F35" i="13"/>
  <c r="H35" i="13"/>
  <c r="G35" i="13"/>
  <c r="A36" i="14" a="1"/>
  <c r="A36" i="14" s="1"/>
  <c r="C35" i="14"/>
  <c r="D35" i="14"/>
  <c r="B35" i="14"/>
  <c r="E36" i="14" l="1"/>
  <c r="G36" i="14"/>
  <c r="H36" i="14"/>
  <c r="F36" i="14"/>
  <c r="G36" i="13"/>
  <c r="F36" i="13"/>
  <c r="H36" i="13"/>
  <c r="E36" i="13"/>
  <c r="B36" i="13"/>
  <c r="C36" i="13"/>
  <c r="D36" i="13"/>
  <c r="A37" i="13" a="1"/>
  <c r="A37" i="13" s="1"/>
  <c r="A37" i="14" a="1"/>
  <c r="A37" i="14" s="1"/>
  <c r="D36" i="14"/>
  <c r="B36" i="14"/>
  <c r="C36" i="14"/>
  <c r="A38" i="13" l="1" a="1"/>
  <c r="A38" i="13" s="1"/>
  <c r="E37" i="13"/>
  <c r="H37" i="13"/>
  <c r="G37" i="13"/>
  <c r="F37" i="13"/>
  <c r="C37" i="13"/>
  <c r="D37" i="13"/>
  <c r="B37" i="13"/>
  <c r="G37" i="14"/>
  <c r="F37" i="14"/>
  <c r="E37" i="14"/>
  <c r="H37" i="14"/>
  <c r="A38" i="14" a="1"/>
  <c r="A38" i="14" s="1"/>
  <c r="B37" i="14"/>
  <c r="C37" i="14"/>
  <c r="D37" i="14"/>
  <c r="E38" i="13" l="1"/>
  <c r="H38" i="13"/>
  <c r="G38" i="13"/>
  <c r="F38" i="13"/>
  <c r="B38" i="13"/>
  <c r="C38" i="13"/>
  <c r="D38" i="13"/>
  <c r="A39" i="13" a="1"/>
  <c r="A39" i="13" s="1"/>
  <c r="E38" i="14"/>
  <c r="H38" i="14"/>
  <c r="F38" i="14"/>
  <c r="G38" i="14"/>
  <c r="A39" i="14" a="1"/>
  <c r="A39" i="14" s="1"/>
  <c r="B38" i="14"/>
  <c r="C38" i="14"/>
  <c r="D38" i="14"/>
  <c r="A40" i="13" l="1" a="1"/>
  <c r="A40" i="13" s="1"/>
  <c r="G39" i="14"/>
  <c r="E39" i="14"/>
  <c r="F39" i="14"/>
  <c r="H39" i="14"/>
  <c r="D39" i="13"/>
  <c r="G39" i="13"/>
  <c r="H39" i="13"/>
  <c r="F39" i="13"/>
  <c r="E39" i="13"/>
  <c r="B39" i="13"/>
  <c r="C39" i="13"/>
  <c r="A40" i="14" a="1"/>
  <c r="A40" i="14" s="1"/>
  <c r="C39" i="14"/>
  <c r="D39" i="14"/>
  <c r="B39" i="14"/>
  <c r="G40" i="14" l="1"/>
  <c r="E40" i="14"/>
  <c r="F40" i="14"/>
  <c r="H40" i="14"/>
  <c r="G40" i="13"/>
  <c r="H40" i="13"/>
  <c r="E40" i="13"/>
  <c r="F40" i="13"/>
  <c r="D40" i="13"/>
  <c r="C40" i="13"/>
  <c r="B40" i="13"/>
  <c r="A41" i="13" a="1"/>
  <c r="A41" i="13" s="1"/>
  <c r="A41" i="14" a="1"/>
  <c r="A41" i="14" s="1"/>
  <c r="D40" i="14"/>
  <c r="B40" i="14"/>
  <c r="C40" i="14"/>
  <c r="D41" i="13" l="1"/>
  <c r="E41" i="13"/>
  <c r="H41" i="13"/>
  <c r="F41" i="13"/>
  <c r="G41" i="13"/>
  <c r="B41" i="13"/>
  <c r="C41" i="13"/>
  <c r="E41" i="14"/>
  <c r="H41" i="14"/>
  <c r="F41" i="14"/>
  <c r="G41" i="14"/>
  <c r="A42" i="13" a="1"/>
  <c r="A42" i="13" s="1"/>
  <c r="A42" i="14" a="1"/>
  <c r="A42" i="14" s="1"/>
  <c r="B41" i="14"/>
  <c r="C41" i="14"/>
  <c r="D41" i="14"/>
  <c r="G42" i="13" l="1"/>
  <c r="F42" i="13"/>
  <c r="E42" i="13"/>
  <c r="H42" i="13"/>
  <c r="D42" i="13"/>
  <c r="B42" i="13"/>
  <c r="C42" i="13"/>
  <c r="G42" i="14"/>
  <c r="F42" i="14"/>
  <c r="E42" i="14"/>
  <c r="H42" i="14"/>
  <c r="A43" i="13" a="1"/>
  <c r="A43" i="13" s="1"/>
  <c r="A43" i="14" a="1"/>
  <c r="A43" i="14" s="1"/>
  <c r="C42" i="14"/>
  <c r="B42" i="14"/>
  <c r="D42" i="14"/>
  <c r="E43" i="13" l="1"/>
  <c r="F43" i="13"/>
  <c r="G43" i="13"/>
  <c r="H43" i="13"/>
  <c r="C43" i="13"/>
  <c r="B43" i="13"/>
  <c r="D43" i="13"/>
  <c r="G43" i="14"/>
  <c r="H43" i="14"/>
  <c r="E43" i="14"/>
  <c r="F43" i="14"/>
  <c r="A44" i="13" a="1"/>
  <c r="A44" i="13" s="1"/>
  <c r="A44" i="14" a="1"/>
  <c r="A44" i="14" s="1"/>
  <c r="D43" i="14"/>
  <c r="C43" i="14"/>
  <c r="B43" i="14"/>
  <c r="E44" i="13" l="1"/>
  <c r="F44" i="13"/>
  <c r="G44" i="13"/>
  <c r="H44" i="13"/>
  <c r="D44" i="13"/>
  <c r="C44" i="13"/>
  <c r="B44" i="13"/>
  <c r="A45" i="13" a="1"/>
  <c r="A45" i="13" s="1"/>
  <c r="A46" i="13" s="1" a="1"/>
  <c r="A46" i="13" s="1"/>
  <c r="E44" i="14"/>
  <c r="F44" i="14"/>
  <c r="G44" i="14"/>
  <c r="H44" i="14"/>
  <c r="A45" i="14" a="1"/>
  <c r="A45" i="14" s="1"/>
  <c r="B44" i="14"/>
  <c r="C44" i="14"/>
  <c r="D44" i="14"/>
  <c r="E46" i="13" l="1"/>
  <c r="G46" i="13"/>
  <c r="F46" i="13"/>
  <c r="H46" i="13"/>
  <c r="D46" i="13"/>
  <c r="B46" i="13"/>
  <c r="C46" i="13"/>
  <c r="G45" i="14"/>
  <c r="F45" i="14"/>
  <c r="H45" i="14"/>
  <c r="E45" i="14"/>
  <c r="C45" i="13"/>
  <c r="G45" i="13"/>
  <c r="E45" i="13"/>
  <c r="H45" i="13"/>
  <c r="F45" i="13"/>
  <c r="D45" i="13"/>
  <c r="B45" i="13"/>
  <c r="A47" i="13" a="1"/>
  <c r="A47" i="13" s="1"/>
  <c r="A46" i="14" a="1"/>
  <c r="A46" i="14" s="1"/>
  <c r="B45" i="14"/>
  <c r="C45" i="14"/>
  <c r="D45" i="14"/>
  <c r="D47" i="13" l="1"/>
  <c r="G47" i="13"/>
  <c r="E47" i="13"/>
  <c r="H47" i="13"/>
  <c r="F47" i="13"/>
  <c r="B47" i="13"/>
  <c r="C47" i="13"/>
  <c r="E46" i="14"/>
  <c r="G46" i="14"/>
  <c r="H46" i="14"/>
  <c r="F46" i="14"/>
  <c r="A48" i="13" a="1"/>
  <c r="A48" i="13" s="1"/>
  <c r="A47" i="14" a="1"/>
  <c r="A47" i="14" s="1"/>
  <c r="C46" i="14"/>
  <c r="D46" i="14"/>
  <c r="B46" i="14"/>
  <c r="F48" i="13" l="1"/>
  <c r="G48" i="13"/>
  <c r="E48" i="13"/>
  <c r="H48" i="13"/>
  <c r="E47" i="14"/>
  <c r="H47" i="14"/>
  <c r="F47" i="14"/>
  <c r="G47" i="14"/>
  <c r="D48" i="13"/>
  <c r="A49" i="13" a="1"/>
  <c r="A49" i="13" s="1"/>
  <c r="A50" i="13" s="1" a="1"/>
  <c r="A50" i="13" s="1"/>
  <c r="B48" i="13"/>
  <c r="C48" i="13"/>
  <c r="A48" i="14" a="1"/>
  <c r="A48" i="14" s="1"/>
  <c r="D47" i="14"/>
  <c r="B47" i="14"/>
  <c r="C47" i="14"/>
  <c r="G50" i="13" l="1"/>
  <c r="E50" i="13"/>
  <c r="H50" i="13"/>
  <c r="F50" i="13"/>
  <c r="E49" i="13"/>
  <c r="G49" i="13"/>
  <c r="H49" i="13"/>
  <c r="F49" i="13"/>
  <c r="C49" i="13"/>
  <c r="D49" i="13"/>
  <c r="B49" i="13"/>
  <c r="G48" i="14"/>
  <c r="F48" i="14"/>
  <c r="E48" i="14"/>
  <c r="H48" i="14"/>
  <c r="C50" i="13"/>
  <c r="B50" i="13"/>
  <c r="A49" i="14" a="1"/>
  <c r="A49" i="14" s="1"/>
  <c r="B48" i="14"/>
  <c r="C48" i="14"/>
  <c r="D48" i="14"/>
  <c r="A51" i="13" a="1"/>
  <c r="A51" i="13" s="1"/>
  <c r="D50" i="13"/>
  <c r="G49" i="14" l="1"/>
  <c r="E49" i="14"/>
  <c r="F49" i="14"/>
  <c r="H49" i="14"/>
  <c r="C51" i="13"/>
  <c r="H51" i="13"/>
  <c r="E51" i="13"/>
  <c r="F51" i="13"/>
  <c r="G51" i="13"/>
  <c r="A50" i="14" a="1"/>
  <c r="A50" i="14" s="1"/>
  <c r="B49" i="14"/>
  <c r="D49" i="14"/>
  <c r="C49" i="14"/>
  <c r="A52" i="13" a="1"/>
  <c r="A52" i="13" s="1"/>
  <c r="D51" i="13"/>
  <c r="B51" i="13"/>
  <c r="E52" i="13" l="1"/>
  <c r="H52" i="13"/>
  <c r="F52" i="13"/>
  <c r="G52" i="13"/>
  <c r="E50" i="14"/>
  <c r="H50" i="14"/>
  <c r="F50" i="14"/>
  <c r="G50" i="14"/>
  <c r="C52" i="13"/>
  <c r="B52" i="13"/>
  <c r="D52" i="13"/>
  <c r="A51" i="14" a="1"/>
  <c r="A51" i="14" s="1"/>
  <c r="C50" i="14"/>
  <c r="B50" i="14"/>
  <c r="D50" i="14"/>
  <c r="A53" i="13" a="1"/>
  <c r="A53" i="13" s="1"/>
  <c r="G51" i="14" l="1"/>
  <c r="F51" i="14"/>
  <c r="E51" i="14"/>
  <c r="H51" i="14"/>
  <c r="G53" i="13"/>
  <c r="H53" i="13"/>
  <c r="E53" i="13"/>
  <c r="F53" i="13"/>
  <c r="C53" i="13"/>
  <c r="A52" i="14" a="1"/>
  <c r="A52" i="14" s="1"/>
  <c r="D51" i="14"/>
  <c r="B51" i="14"/>
  <c r="C51" i="14"/>
  <c r="B53" i="13"/>
  <c r="A54" i="13" a="1"/>
  <c r="A54" i="13" s="1"/>
  <c r="D53" i="13"/>
  <c r="C54" i="13" l="1"/>
  <c r="H54" i="13"/>
  <c r="G54" i="13"/>
  <c r="E54" i="13"/>
  <c r="F54" i="13"/>
  <c r="G52" i="14"/>
  <c r="E52" i="14"/>
  <c r="F52" i="14"/>
  <c r="H52" i="14"/>
  <c r="A53" i="14" a="1"/>
  <c r="A53" i="14" s="1"/>
  <c r="D52" i="14"/>
  <c r="B52" i="14"/>
  <c r="C52" i="14"/>
  <c r="B54" i="13"/>
  <c r="A55" i="13" a="1"/>
  <c r="A55" i="13" s="1"/>
  <c r="D54" i="13"/>
  <c r="E53" i="14" l="1"/>
  <c r="F53" i="14"/>
  <c r="H53" i="14"/>
  <c r="G53" i="14"/>
  <c r="C55" i="13"/>
  <c r="E55" i="13"/>
  <c r="G55" i="13"/>
  <c r="F55" i="13"/>
  <c r="H55" i="13"/>
  <c r="A54" i="14" a="1"/>
  <c r="A54" i="14" s="1"/>
  <c r="B53" i="14"/>
  <c r="C53" i="14"/>
  <c r="D53" i="14"/>
  <c r="B55" i="13"/>
  <c r="A56" i="13" a="1"/>
  <c r="A56" i="13" s="1"/>
  <c r="D55" i="13"/>
  <c r="C56" i="13" l="1"/>
  <c r="G56" i="13"/>
  <c r="H56" i="13"/>
  <c r="E56" i="13"/>
  <c r="F56" i="13"/>
  <c r="G54" i="14"/>
  <c r="F54" i="14"/>
  <c r="H54" i="14"/>
  <c r="E54" i="14"/>
  <c r="D56" i="13"/>
  <c r="A55" i="14" a="1"/>
  <c r="A55" i="14" s="1"/>
  <c r="C54" i="14"/>
  <c r="B54" i="14"/>
  <c r="D54" i="14"/>
  <c r="B56" i="13"/>
  <c r="A57" i="13" a="1"/>
  <c r="A57" i="13" s="1"/>
  <c r="C57" i="13" l="1"/>
  <c r="F57" i="13"/>
  <c r="E57" i="13"/>
  <c r="G57" i="13"/>
  <c r="H57" i="13"/>
  <c r="E55" i="14"/>
  <c r="F55" i="14"/>
  <c r="G55" i="14"/>
  <c r="H55" i="14"/>
  <c r="D57" i="13"/>
  <c r="A56" i="14" a="1"/>
  <c r="A56" i="14" s="1"/>
  <c r="C55" i="14"/>
  <c r="D55" i="14"/>
  <c r="B55" i="14"/>
  <c r="B57" i="13"/>
  <c r="A58" i="13" a="1"/>
  <c r="A58" i="13" s="1"/>
  <c r="E56" i="14" l="1"/>
  <c r="H56" i="14"/>
  <c r="F56" i="14"/>
  <c r="G56" i="14"/>
  <c r="C58" i="13"/>
  <c r="E58" i="13"/>
  <c r="H58" i="13"/>
  <c r="G58" i="13"/>
  <c r="F58" i="13"/>
  <c r="D58" i="13"/>
  <c r="A57" i="14" a="1"/>
  <c r="A57" i="14" s="1"/>
  <c r="D56" i="14"/>
  <c r="B56" i="14"/>
  <c r="C56" i="14"/>
  <c r="B58" i="13"/>
  <c r="A59" i="13" a="1"/>
  <c r="A59" i="13" s="1"/>
  <c r="G57" i="14" l="1"/>
  <c r="F57" i="14"/>
  <c r="H57" i="14"/>
  <c r="E57" i="14"/>
  <c r="D59" i="13"/>
  <c r="G59" i="13"/>
  <c r="E59" i="13"/>
  <c r="F59" i="13"/>
  <c r="H59" i="13"/>
  <c r="C59" i="13"/>
  <c r="A58" i="14" a="1"/>
  <c r="A58" i="14" s="1"/>
  <c r="B57" i="14"/>
  <c r="C57" i="14"/>
  <c r="D57" i="14"/>
  <c r="B59" i="13"/>
  <c r="A60" i="13" a="1"/>
  <c r="A60" i="13" s="1"/>
  <c r="G58" i="14" l="1"/>
  <c r="E58" i="14"/>
  <c r="F58" i="14"/>
  <c r="H58" i="14"/>
  <c r="H60" i="13"/>
  <c r="E60" i="13"/>
  <c r="F60" i="13"/>
  <c r="G60" i="13"/>
  <c r="A59" i="14" a="1"/>
  <c r="A59" i="14" s="1"/>
  <c r="B58" i="14"/>
  <c r="C58" i="14"/>
  <c r="D58" i="14"/>
  <c r="B60" i="13"/>
  <c r="A61" i="13" a="1"/>
  <c r="A61" i="13" s="1"/>
  <c r="C60" i="13"/>
  <c r="D60" i="13"/>
  <c r="C61" i="13" l="1"/>
  <c r="E61" i="13"/>
  <c r="G61" i="13"/>
  <c r="F61" i="13"/>
  <c r="H61" i="13"/>
  <c r="E59" i="14"/>
  <c r="H59" i="14"/>
  <c r="F59" i="14"/>
  <c r="G59" i="14"/>
  <c r="A60" i="14" a="1"/>
  <c r="A60" i="14" s="1"/>
  <c r="C59" i="14"/>
  <c r="D59" i="14"/>
  <c r="B59" i="14"/>
  <c r="B61" i="13"/>
  <c r="A62" i="13" a="1"/>
  <c r="A62" i="13" s="1"/>
  <c r="D61" i="13"/>
  <c r="C62" i="13" l="1"/>
  <c r="G62" i="13"/>
  <c r="H62" i="13"/>
  <c r="F62" i="13"/>
  <c r="E62" i="13"/>
  <c r="G60" i="14"/>
  <c r="F60" i="14"/>
  <c r="E60" i="14"/>
  <c r="H60" i="14"/>
  <c r="A61" i="14" a="1"/>
  <c r="A61" i="14" s="1"/>
  <c r="D60" i="14"/>
  <c r="B60" i="14"/>
  <c r="C60" i="14"/>
  <c r="B62" i="13"/>
  <c r="A63" i="13" a="1"/>
  <c r="A63" i="13" s="1"/>
  <c r="D62" i="13"/>
  <c r="C63" i="13" l="1"/>
  <c r="G63" i="13"/>
  <c r="F63" i="13"/>
  <c r="H63" i="13"/>
  <c r="E63" i="13"/>
  <c r="G61" i="14"/>
  <c r="H61" i="14"/>
  <c r="E61" i="14"/>
  <c r="F61" i="14"/>
  <c r="B63" i="13"/>
  <c r="A62" i="14" a="1"/>
  <c r="A62" i="14" s="1"/>
  <c r="B61" i="14"/>
  <c r="C61" i="14"/>
  <c r="D61" i="14"/>
  <c r="A64" i="13" a="1"/>
  <c r="A64" i="13" s="1"/>
  <c r="D63" i="13"/>
  <c r="E64" i="13" l="1"/>
  <c r="G64" i="13"/>
  <c r="H64" i="13"/>
  <c r="F64" i="13"/>
  <c r="E62" i="14"/>
  <c r="F62" i="14"/>
  <c r="H62" i="14"/>
  <c r="G62" i="14"/>
  <c r="A63" i="14" a="1"/>
  <c r="A63" i="14" s="1"/>
  <c r="B62" i="14"/>
  <c r="C62" i="14"/>
  <c r="D62" i="14"/>
  <c r="B64" i="13"/>
  <c r="A65" i="13" a="1"/>
  <c r="A65" i="13" s="1"/>
  <c r="C64" i="13"/>
  <c r="D64" i="13"/>
  <c r="G65" i="13" l="1"/>
  <c r="H65" i="13"/>
  <c r="E65" i="13"/>
  <c r="F65" i="13"/>
  <c r="G63" i="14"/>
  <c r="F63" i="14"/>
  <c r="E63" i="14"/>
  <c r="H63" i="14"/>
  <c r="B65" i="13"/>
  <c r="D65" i="13"/>
  <c r="A64" i="14" a="1"/>
  <c r="A64" i="14" s="1"/>
  <c r="C63" i="14"/>
  <c r="D63" i="14"/>
  <c r="B63" i="14"/>
  <c r="A66" i="13" a="1"/>
  <c r="A66" i="13" s="1"/>
  <c r="C65" i="13"/>
  <c r="E64" i="14" l="1"/>
  <c r="G64" i="14"/>
  <c r="H64" i="14"/>
  <c r="F64" i="14"/>
  <c r="C66" i="13"/>
  <c r="F66" i="13"/>
  <c r="G66" i="13"/>
  <c r="H66" i="13"/>
  <c r="E66" i="13"/>
  <c r="A65" i="14" a="1"/>
  <c r="A65" i="14" s="1"/>
  <c r="D64" i="14"/>
  <c r="B64" i="14"/>
  <c r="C64" i="14"/>
  <c r="B66" i="13"/>
  <c r="A67" i="13" a="1"/>
  <c r="A67" i="13" s="1"/>
  <c r="D66" i="13"/>
  <c r="C67" i="13" l="1"/>
  <c r="E67" i="13"/>
  <c r="H67" i="13"/>
  <c r="G67" i="13"/>
  <c r="F67" i="13"/>
  <c r="E65" i="14"/>
  <c r="H65" i="14"/>
  <c r="F65" i="14"/>
  <c r="G65" i="14"/>
  <c r="B67" i="13"/>
  <c r="A66" i="14" a="1"/>
  <c r="A66" i="14" s="1"/>
  <c r="B65" i="14"/>
  <c r="C65" i="14"/>
  <c r="D65" i="14"/>
  <c r="A68" i="13" a="1"/>
  <c r="A68" i="13" s="1"/>
  <c r="D67" i="13"/>
  <c r="G66" i="14" l="1"/>
  <c r="E66" i="14"/>
  <c r="F66" i="14"/>
  <c r="H66" i="14"/>
  <c r="C68" i="13"/>
  <c r="G68" i="13"/>
  <c r="E68" i="13"/>
  <c r="H68" i="13"/>
  <c r="F68" i="13"/>
  <c r="A67" i="14" a="1"/>
  <c r="A67" i="14" s="1"/>
  <c r="B66" i="14"/>
  <c r="C66" i="14"/>
  <c r="D66" i="14"/>
  <c r="B68" i="13"/>
  <c r="A69" i="13" a="1"/>
  <c r="A69" i="13" s="1"/>
  <c r="D68" i="13"/>
  <c r="H69" i="13" l="1"/>
  <c r="F69" i="13"/>
  <c r="G69" i="13"/>
  <c r="E69" i="13"/>
  <c r="G67" i="14"/>
  <c r="E67" i="14"/>
  <c r="F67" i="14"/>
  <c r="H67" i="14"/>
  <c r="B69" i="13"/>
  <c r="A68" i="14" a="1"/>
  <c r="A68" i="14" s="1"/>
  <c r="C67" i="14"/>
  <c r="D67" i="14"/>
  <c r="B67" i="14"/>
  <c r="A70" i="13" a="1"/>
  <c r="A70" i="13" s="1"/>
  <c r="C69" i="13"/>
  <c r="D69" i="13"/>
  <c r="C70" i="13" l="1"/>
  <c r="E70" i="13"/>
  <c r="F70" i="13"/>
  <c r="G70" i="13"/>
  <c r="H70" i="13"/>
  <c r="E68" i="14"/>
  <c r="H68" i="14"/>
  <c r="F68" i="14"/>
  <c r="G68" i="14"/>
  <c r="A69" i="14" a="1"/>
  <c r="A69" i="14" s="1"/>
  <c r="D68" i="14"/>
  <c r="B68" i="14"/>
  <c r="C68" i="14"/>
  <c r="B70" i="13"/>
  <c r="A71" i="13" a="1"/>
  <c r="A71" i="13" s="1"/>
  <c r="D70" i="13"/>
  <c r="G69" i="14" l="1"/>
  <c r="F69" i="14"/>
  <c r="E69" i="14"/>
  <c r="H69" i="14"/>
  <c r="D71" i="13"/>
  <c r="G71" i="13"/>
  <c r="H71" i="13"/>
  <c r="F71" i="13"/>
  <c r="E71" i="13"/>
  <c r="B71" i="13"/>
  <c r="A70" i="14" a="1"/>
  <c r="A70" i="14" s="1"/>
  <c r="B69" i="14"/>
  <c r="C69" i="14"/>
  <c r="D69" i="14"/>
  <c r="A72" i="13" a="1"/>
  <c r="A72" i="13" s="1"/>
  <c r="C71" i="13"/>
  <c r="G70" i="14" l="1"/>
  <c r="H70" i="14"/>
  <c r="E70" i="14"/>
  <c r="F70" i="14"/>
  <c r="C72" i="13"/>
  <c r="F72" i="13"/>
  <c r="H72" i="13"/>
  <c r="G72" i="13"/>
  <c r="E72" i="13"/>
  <c r="A71" i="14" a="1"/>
  <c r="A71" i="14" s="1"/>
  <c r="B70" i="14"/>
  <c r="C70" i="14"/>
  <c r="D70" i="14"/>
  <c r="D72" i="13"/>
  <c r="B72" i="13"/>
  <c r="A73" i="13" a="1"/>
  <c r="A73" i="13" s="1"/>
  <c r="E71" i="14" l="1"/>
  <c r="F71" i="14"/>
  <c r="G71" i="14"/>
  <c r="H71" i="14"/>
  <c r="C73" i="13"/>
  <c r="E73" i="13"/>
  <c r="G73" i="13"/>
  <c r="F73" i="13"/>
  <c r="H73" i="13"/>
  <c r="B73" i="13"/>
  <c r="D73" i="13"/>
  <c r="A72" i="14" a="1"/>
  <c r="A72" i="14" s="1"/>
  <c r="C71" i="14"/>
  <c r="D71" i="14"/>
  <c r="B71" i="14"/>
  <c r="A74" i="13" a="1"/>
  <c r="A74" i="13" s="1"/>
  <c r="G72" i="14" l="1"/>
  <c r="F72" i="14"/>
  <c r="H72" i="14"/>
  <c r="E72" i="14"/>
  <c r="C74" i="13"/>
  <c r="G74" i="13"/>
  <c r="F74" i="13"/>
  <c r="H74" i="13"/>
  <c r="E74" i="13"/>
  <c r="A73" i="14" a="1"/>
  <c r="A73" i="14" s="1"/>
  <c r="D72" i="14"/>
  <c r="B72" i="14"/>
  <c r="C72" i="14"/>
  <c r="D74" i="13"/>
  <c r="B74" i="13"/>
  <c r="A75" i="13" a="1"/>
  <c r="A75" i="13" s="1"/>
  <c r="D75" i="13" l="1"/>
  <c r="F75" i="13"/>
  <c r="G75" i="13"/>
  <c r="H75" i="13"/>
  <c r="E75" i="13"/>
  <c r="E73" i="14"/>
  <c r="G73" i="14"/>
  <c r="H73" i="14"/>
  <c r="F73" i="14"/>
  <c r="B75" i="13"/>
  <c r="A74" i="14" a="1"/>
  <c r="A74" i="14" s="1"/>
  <c r="B73" i="14"/>
  <c r="C73" i="14"/>
  <c r="D73" i="14"/>
  <c r="A76" i="13" a="1"/>
  <c r="A76" i="13" s="1"/>
  <c r="C75" i="13"/>
  <c r="E76" i="13" l="1"/>
  <c r="G76" i="13"/>
  <c r="F76" i="13"/>
  <c r="H76" i="13"/>
  <c r="E74" i="14"/>
  <c r="H74" i="14"/>
  <c r="F74" i="14"/>
  <c r="G74" i="14"/>
  <c r="A75" i="14" a="1"/>
  <c r="A75" i="14" s="1"/>
  <c r="B74" i="14"/>
  <c r="C74" i="14"/>
  <c r="D74" i="14"/>
  <c r="C76" i="13"/>
  <c r="B76" i="13"/>
  <c r="A77" i="13" a="1"/>
  <c r="A77" i="13" s="1"/>
  <c r="D76" i="13"/>
  <c r="G75" i="14" l="1"/>
  <c r="F75" i="14"/>
  <c r="H75" i="14"/>
  <c r="E75" i="14"/>
  <c r="C77" i="13"/>
  <c r="G77" i="13"/>
  <c r="E77" i="13"/>
  <c r="H77" i="13"/>
  <c r="F77" i="13"/>
  <c r="B77" i="13"/>
  <c r="A76" i="14" a="1"/>
  <c r="A76" i="14" s="1"/>
  <c r="C75" i="14"/>
  <c r="D75" i="14"/>
  <c r="B75" i="14"/>
  <c r="A78" i="13" a="1"/>
  <c r="A78" i="13" s="1"/>
  <c r="D77" i="13"/>
  <c r="C78" i="13" l="1"/>
  <c r="H78" i="13"/>
  <c r="G78" i="13"/>
  <c r="E78" i="13"/>
  <c r="F78" i="13"/>
  <c r="G76" i="14"/>
  <c r="E76" i="14"/>
  <c r="F76" i="14"/>
  <c r="H76" i="14"/>
  <c r="B78" i="13"/>
  <c r="A77" i="14" a="1"/>
  <c r="A77" i="14" s="1"/>
  <c r="C76" i="14"/>
  <c r="D76" i="14"/>
  <c r="B76" i="14"/>
  <c r="A79" i="13" a="1"/>
  <c r="A79" i="13" s="1"/>
  <c r="D78" i="13"/>
  <c r="C79" i="13" l="1"/>
  <c r="E79" i="13"/>
  <c r="F79" i="13"/>
  <c r="G79" i="13"/>
  <c r="H79" i="13"/>
  <c r="E77" i="14"/>
  <c r="H77" i="14"/>
  <c r="F77" i="14"/>
  <c r="G77" i="14"/>
  <c r="A78" i="14" a="1"/>
  <c r="A78" i="14" s="1"/>
  <c r="B77" i="14"/>
  <c r="C77" i="14"/>
  <c r="D77" i="14"/>
  <c r="B79" i="13"/>
  <c r="A80" i="13" a="1"/>
  <c r="A80" i="13" s="1"/>
  <c r="D79" i="13"/>
  <c r="G80" i="13" l="1"/>
  <c r="H80" i="13"/>
  <c r="F80" i="13"/>
  <c r="E80" i="13"/>
  <c r="G78" i="14"/>
  <c r="F78" i="14"/>
  <c r="E78" i="14"/>
  <c r="H78" i="14"/>
  <c r="B80" i="13"/>
  <c r="A79" i="14" a="1"/>
  <c r="A79" i="14" s="1"/>
  <c r="C78" i="14"/>
  <c r="B78" i="14"/>
  <c r="D78" i="14"/>
  <c r="A81" i="13" a="1"/>
  <c r="A81" i="13" s="1"/>
  <c r="D80" i="13"/>
  <c r="C80" i="13"/>
  <c r="E81" i="13" l="1"/>
  <c r="H81" i="13"/>
  <c r="F81" i="13"/>
  <c r="G81" i="13"/>
  <c r="G79" i="14"/>
  <c r="E79" i="14"/>
  <c r="F79" i="14"/>
  <c r="H79" i="14"/>
  <c r="A80" i="14" a="1"/>
  <c r="A80" i="14" s="1"/>
  <c r="D79" i="14"/>
  <c r="C79" i="14"/>
  <c r="B79" i="14"/>
  <c r="B81" i="13"/>
  <c r="A82" i="13" a="1"/>
  <c r="A82" i="13" s="1"/>
  <c r="C81" i="13"/>
  <c r="D81" i="13"/>
  <c r="E80" i="14" l="1"/>
  <c r="F80" i="14"/>
  <c r="H80" i="14"/>
  <c r="G80" i="14"/>
  <c r="E82" i="13"/>
  <c r="G82" i="13"/>
  <c r="F82" i="13"/>
  <c r="H82" i="13"/>
  <c r="A81" i="14" a="1"/>
  <c r="A81" i="14" s="1"/>
  <c r="B80" i="14"/>
  <c r="C80" i="14"/>
  <c r="D80" i="14"/>
  <c r="A83" i="13" a="1"/>
  <c r="A83" i="13" s="1"/>
  <c r="C82" i="13"/>
  <c r="B82" i="13"/>
  <c r="D82" i="13"/>
  <c r="G83" i="13" l="1"/>
  <c r="E83" i="13"/>
  <c r="F83" i="13"/>
  <c r="H83" i="13"/>
  <c r="G81" i="14"/>
  <c r="F81" i="14"/>
  <c r="H81" i="14"/>
  <c r="E81" i="14"/>
  <c r="A82" i="14" a="1"/>
  <c r="A82" i="14" s="1"/>
  <c r="B81" i="14"/>
  <c r="C81" i="14"/>
  <c r="D81" i="14"/>
  <c r="A84" i="13" a="1"/>
  <c r="A84" i="13" s="1"/>
  <c r="D83" i="13"/>
  <c r="C83" i="13"/>
  <c r="B83" i="13"/>
  <c r="F84" i="13" l="1"/>
  <c r="H84" i="13"/>
  <c r="E84" i="13"/>
  <c r="G84" i="13"/>
  <c r="E82" i="14"/>
  <c r="F82" i="14"/>
  <c r="G82" i="14"/>
  <c r="H82" i="14"/>
  <c r="A83" i="14" a="1"/>
  <c r="A83" i="14" s="1"/>
  <c r="C82" i="14"/>
  <c r="D82" i="14"/>
  <c r="B82" i="14"/>
  <c r="D84" i="13"/>
  <c r="C84" i="13"/>
  <c r="B84" i="13"/>
  <c r="A85" i="13" a="1"/>
  <c r="A85" i="13" s="1"/>
  <c r="E83" i="14" l="1"/>
  <c r="H83" i="14"/>
  <c r="F83" i="14"/>
  <c r="G83" i="14"/>
  <c r="E85" i="13"/>
  <c r="F85" i="13"/>
  <c r="H85" i="13"/>
  <c r="G85" i="13"/>
  <c r="A84" i="14" a="1"/>
  <c r="A84" i="14" s="1"/>
  <c r="D83" i="14"/>
  <c r="B83" i="14"/>
  <c r="C83" i="14"/>
  <c r="A86" i="13" a="1"/>
  <c r="A86" i="13" s="1"/>
  <c r="D85" i="13"/>
  <c r="B85" i="13"/>
  <c r="C85" i="13"/>
  <c r="G86" i="13" l="1"/>
  <c r="E86" i="13"/>
  <c r="F86" i="13"/>
  <c r="H86" i="13"/>
  <c r="G84" i="14"/>
  <c r="F84" i="14"/>
  <c r="H84" i="14"/>
  <c r="E84" i="14"/>
  <c r="A85" i="14" a="1"/>
  <c r="A85" i="14" s="1"/>
  <c r="B84" i="14"/>
  <c r="C84" i="14"/>
  <c r="D84" i="14"/>
  <c r="D86" i="13"/>
  <c r="C86" i="13"/>
  <c r="B86" i="13"/>
  <c r="A87" i="13" a="1"/>
  <c r="A87" i="13" s="1"/>
  <c r="G85" i="14" l="1"/>
  <c r="E85" i="14"/>
  <c r="F85" i="14"/>
  <c r="H85" i="14"/>
  <c r="H87" i="13"/>
  <c r="F87" i="13"/>
  <c r="E87" i="13"/>
  <c r="G87" i="13"/>
  <c r="A86" i="14" a="1"/>
  <c r="A86" i="14" s="1"/>
  <c r="B85" i="14"/>
  <c r="D85" i="14"/>
  <c r="C85" i="14"/>
  <c r="C87" i="13"/>
  <c r="D87" i="13"/>
  <c r="B87" i="13"/>
  <c r="A88" i="13" a="1"/>
  <c r="A88" i="13" s="1"/>
  <c r="E88" i="13" l="1"/>
  <c r="G88" i="13"/>
  <c r="F88" i="13"/>
  <c r="H88" i="13"/>
  <c r="E86" i="14"/>
  <c r="H86" i="14"/>
  <c r="F86" i="14"/>
  <c r="G86" i="14"/>
  <c r="A87" i="14" a="1"/>
  <c r="A87" i="14" s="1"/>
  <c r="C86" i="14"/>
  <c r="B86" i="14"/>
  <c r="D86" i="14"/>
  <c r="C88" i="13"/>
  <c r="B88" i="13"/>
  <c r="A89" i="13" a="1"/>
  <c r="A89" i="13" s="1"/>
  <c r="D88" i="13"/>
  <c r="G87" i="14" l="1"/>
  <c r="F87" i="14"/>
  <c r="E87" i="14"/>
  <c r="H87" i="14"/>
  <c r="D89" i="13"/>
  <c r="G89" i="13"/>
  <c r="H89" i="13"/>
  <c r="F89" i="13"/>
  <c r="E89" i="13"/>
  <c r="A88" i="14" a="1"/>
  <c r="A88" i="14" s="1"/>
  <c r="D87" i="14"/>
  <c r="B87" i="14"/>
  <c r="C87" i="14"/>
  <c r="C89" i="13"/>
  <c r="B89" i="13"/>
  <c r="A90" i="13" a="1"/>
  <c r="A90" i="13" s="1"/>
  <c r="G88" i="14" l="1"/>
  <c r="H88" i="14"/>
  <c r="F88" i="14"/>
  <c r="E88" i="14"/>
  <c r="H90" i="13"/>
  <c r="F90" i="13"/>
  <c r="E90" i="13"/>
  <c r="G90" i="13"/>
  <c r="A89" i="14" a="1"/>
  <c r="A89" i="14" s="1"/>
  <c r="D88" i="14"/>
  <c r="B88" i="14"/>
  <c r="C88" i="14"/>
  <c r="C90" i="13"/>
  <c r="B90" i="13"/>
  <c r="A91" i="13" a="1"/>
  <c r="A91" i="13" s="1"/>
  <c r="D90" i="13"/>
  <c r="E89" i="14" l="1"/>
  <c r="F89" i="14"/>
  <c r="H89" i="14"/>
  <c r="G89" i="14"/>
  <c r="C91" i="13"/>
  <c r="E91" i="13"/>
  <c r="G91" i="13"/>
  <c r="H91" i="13"/>
  <c r="F91" i="13"/>
  <c r="A90" i="14" a="1"/>
  <c r="A90" i="14" s="1"/>
  <c r="B89" i="14"/>
  <c r="C89" i="14"/>
  <c r="D89" i="14"/>
  <c r="D91" i="13"/>
  <c r="B91" i="13"/>
  <c r="A92" i="13" a="1"/>
  <c r="A92" i="13" s="1"/>
  <c r="G90" i="14" l="1"/>
  <c r="F90" i="14"/>
  <c r="E90" i="14"/>
  <c r="H90" i="14"/>
  <c r="C92" i="13"/>
  <c r="G92" i="13"/>
  <c r="E92" i="13"/>
  <c r="F92" i="13"/>
  <c r="H92" i="13"/>
  <c r="A91" i="14" a="1"/>
  <c r="A91" i="14" s="1"/>
  <c r="C90" i="14"/>
  <c r="B90" i="14"/>
  <c r="D90" i="14"/>
  <c r="B92" i="13"/>
  <c r="D92" i="13"/>
  <c r="A93" i="13" a="1"/>
  <c r="A93" i="13" s="1"/>
  <c r="E91" i="14" l="1"/>
  <c r="G91" i="14"/>
  <c r="H91" i="14"/>
  <c r="F91" i="14"/>
  <c r="F93" i="13"/>
  <c r="H93" i="13"/>
  <c r="G93" i="13"/>
  <c r="E93" i="13"/>
  <c r="A92" i="14" a="1"/>
  <c r="A92" i="14" s="1"/>
  <c r="D91" i="14"/>
  <c r="B91" i="14"/>
  <c r="C91" i="14"/>
  <c r="D93" i="13"/>
  <c r="C93" i="13"/>
  <c r="B93" i="13"/>
  <c r="A94" i="13" a="1"/>
  <c r="A94" i="13" s="1"/>
  <c r="E94" i="13" l="1"/>
  <c r="G94" i="13"/>
  <c r="H94" i="13"/>
  <c r="F94" i="13"/>
  <c r="E92" i="14"/>
  <c r="H92" i="14"/>
  <c r="F92" i="14"/>
  <c r="G92" i="14"/>
  <c r="A93" i="14" a="1"/>
  <c r="A93" i="14" s="1"/>
  <c r="C92" i="14"/>
  <c r="D92" i="14"/>
  <c r="B92" i="14"/>
  <c r="D94" i="13"/>
  <c r="C94" i="13"/>
  <c r="B94" i="13"/>
  <c r="A95" i="13" a="1"/>
  <c r="A95" i="13" s="1"/>
  <c r="G93" i="14" l="1"/>
  <c r="E93" i="14"/>
  <c r="F93" i="14"/>
  <c r="H93" i="14"/>
  <c r="D95" i="13"/>
  <c r="G95" i="13"/>
  <c r="E95" i="13"/>
  <c r="H95" i="13"/>
  <c r="F95" i="13"/>
  <c r="A94" i="14" a="1"/>
  <c r="A94" i="14" s="1"/>
  <c r="B93" i="14"/>
  <c r="C93" i="14"/>
  <c r="D93" i="14"/>
  <c r="C95" i="13"/>
  <c r="B95" i="13"/>
  <c r="A96" i="13" a="1"/>
  <c r="A96" i="13" s="1"/>
  <c r="G94" i="14" l="1"/>
  <c r="E94" i="14"/>
  <c r="F94" i="14"/>
  <c r="H94" i="14"/>
  <c r="H96" i="13"/>
  <c r="E96" i="13"/>
  <c r="F96" i="13"/>
  <c r="G96" i="13"/>
  <c r="A95" i="14" a="1"/>
  <c r="A95" i="14" s="1"/>
  <c r="C94" i="14"/>
  <c r="B94" i="14"/>
  <c r="D94" i="14"/>
  <c r="D96" i="13"/>
  <c r="B96" i="13"/>
  <c r="C96" i="13"/>
  <c r="A97" i="13" a="1"/>
  <c r="A97" i="13" s="1"/>
  <c r="E95" i="14" l="1"/>
  <c r="H95" i="14"/>
  <c r="F95" i="14"/>
  <c r="G95" i="14"/>
  <c r="C97" i="13"/>
  <c r="E97" i="13"/>
  <c r="G97" i="13"/>
  <c r="H97" i="13"/>
  <c r="F97" i="13"/>
  <c r="A96" i="14" a="1"/>
  <c r="A96" i="14" s="1"/>
  <c r="D95" i="14"/>
  <c r="C95" i="14"/>
  <c r="B95" i="14"/>
  <c r="D97" i="13"/>
  <c r="B97" i="13"/>
  <c r="A98" i="13" a="1"/>
  <c r="A98" i="13" s="1"/>
  <c r="G98" i="13" l="1"/>
  <c r="H98" i="13"/>
  <c r="E98" i="13"/>
  <c r="F98" i="13"/>
  <c r="G96" i="14"/>
  <c r="F96" i="14"/>
  <c r="E96" i="14"/>
  <c r="H96" i="14"/>
  <c r="A97" i="14" a="1"/>
  <c r="A97" i="14" s="1"/>
  <c r="C96" i="14"/>
  <c r="D96" i="14"/>
  <c r="B96" i="14"/>
  <c r="D98" i="13"/>
  <c r="C98" i="13"/>
  <c r="B98" i="13"/>
  <c r="A99" i="13" a="1"/>
  <c r="A99" i="13" s="1"/>
  <c r="G97" i="14" l="1"/>
  <c r="H97" i="14"/>
  <c r="E97" i="14"/>
  <c r="F97" i="14"/>
  <c r="D99" i="13"/>
  <c r="E99" i="13"/>
  <c r="G99" i="13"/>
  <c r="F99" i="13"/>
  <c r="H99" i="13"/>
  <c r="A98" i="14" a="1"/>
  <c r="A98" i="14" s="1"/>
  <c r="B97" i="14"/>
  <c r="D97" i="14"/>
  <c r="C97" i="14"/>
  <c r="C99" i="13"/>
  <c r="B99" i="13"/>
  <c r="A100" i="13" a="1"/>
  <c r="A100" i="13" s="1"/>
  <c r="E100" i="13" l="1"/>
  <c r="G100" i="13"/>
  <c r="F100" i="13"/>
  <c r="H100" i="13"/>
  <c r="E98" i="14"/>
  <c r="F98" i="14"/>
  <c r="G98" i="14"/>
  <c r="H98" i="14"/>
  <c r="A99" i="14" a="1"/>
  <c r="A99" i="14" s="1"/>
  <c r="C98" i="14"/>
  <c r="D98" i="14"/>
  <c r="B98" i="14"/>
  <c r="A101" i="13" a="1"/>
  <c r="A101" i="13" s="1"/>
  <c r="D100" i="13"/>
  <c r="C100" i="13"/>
  <c r="B100" i="13"/>
  <c r="G101" i="13" l="1"/>
  <c r="F101" i="13"/>
  <c r="E101" i="13"/>
  <c r="H101" i="13"/>
  <c r="G99" i="14"/>
  <c r="F99" i="14"/>
  <c r="H99" i="14"/>
  <c r="E99" i="14"/>
  <c r="A100" i="14" a="1"/>
  <c r="A100" i="14" s="1"/>
  <c r="D99" i="14"/>
  <c r="C99" i="14"/>
  <c r="B99" i="14"/>
  <c r="A102" i="13" a="1"/>
  <c r="A102" i="13" s="1"/>
  <c r="C101" i="13"/>
  <c r="D101" i="13"/>
  <c r="B101" i="13"/>
  <c r="F102" i="13" l="1"/>
  <c r="G102" i="13"/>
  <c r="H102" i="13"/>
  <c r="E102" i="13"/>
  <c r="E100" i="14"/>
  <c r="G100" i="14"/>
  <c r="H100" i="14"/>
  <c r="F100" i="14"/>
  <c r="A101" i="14" a="1"/>
  <c r="A101" i="14" s="1"/>
  <c r="B100" i="14"/>
  <c r="D100" i="14"/>
  <c r="C100" i="14"/>
  <c r="C102" i="13"/>
  <c r="B102" i="13"/>
  <c r="D102" i="13"/>
  <c r="A103" i="13" a="1"/>
  <c r="A103" i="13" s="1"/>
  <c r="E101" i="14" l="1"/>
  <c r="H101" i="14"/>
  <c r="F101" i="14"/>
  <c r="G101" i="14"/>
  <c r="E103" i="13"/>
  <c r="H103" i="13"/>
  <c r="G103" i="13"/>
  <c r="F103" i="13"/>
  <c r="A102" i="14" a="1"/>
  <c r="A102" i="14" s="1"/>
  <c r="B101" i="14"/>
  <c r="D101" i="14"/>
  <c r="C101" i="14"/>
  <c r="B103" i="13"/>
  <c r="D103" i="13"/>
  <c r="A104" i="13" a="1"/>
  <c r="A104" i="13" s="1"/>
  <c r="C103" i="13"/>
  <c r="G102" i="14" l="1"/>
  <c r="F102" i="14"/>
  <c r="H102" i="14"/>
  <c r="E102" i="14"/>
  <c r="D104" i="13"/>
  <c r="G104" i="13"/>
  <c r="E104" i="13"/>
  <c r="H104" i="13"/>
  <c r="F104" i="13"/>
  <c r="A103" i="14" a="1"/>
  <c r="A103" i="14" s="1"/>
  <c r="C102" i="14"/>
  <c r="D102" i="14"/>
  <c r="B102" i="14"/>
  <c r="C104" i="13"/>
  <c r="B104" i="13"/>
  <c r="A105" i="13" a="1"/>
  <c r="A105" i="13" s="1"/>
  <c r="G103" i="14" l="1"/>
  <c r="E103" i="14"/>
  <c r="F103" i="14"/>
  <c r="H103" i="14"/>
  <c r="H105" i="13"/>
  <c r="G105" i="13"/>
  <c r="E105" i="13"/>
  <c r="F105" i="13"/>
  <c r="A104" i="14" a="1"/>
  <c r="A104" i="14" s="1"/>
  <c r="D103" i="14"/>
  <c r="B103" i="14"/>
  <c r="C103" i="14"/>
  <c r="A106" i="13" a="1"/>
  <c r="A106" i="13" s="1"/>
  <c r="D105" i="13"/>
  <c r="C105" i="13"/>
  <c r="B105" i="13"/>
  <c r="E104" i="14" l="1"/>
  <c r="H104" i="14"/>
  <c r="F104" i="14"/>
  <c r="G104" i="14"/>
  <c r="D106" i="13"/>
  <c r="E106" i="13"/>
  <c r="H106" i="13"/>
  <c r="G106" i="13"/>
  <c r="F106" i="13"/>
  <c r="A105" i="14" a="1"/>
  <c r="A105" i="14" s="1"/>
  <c r="D104" i="14"/>
  <c r="B104" i="14"/>
  <c r="C104" i="14"/>
  <c r="C106" i="13"/>
  <c r="B106" i="13"/>
  <c r="A107" i="13" a="1"/>
  <c r="A107" i="13" s="1"/>
  <c r="G105" i="14" l="1"/>
  <c r="F105" i="14"/>
  <c r="E105" i="14"/>
  <c r="H105" i="14"/>
  <c r="G107" i="13"/>
  <c r="H107" i="13"/>
  <c r="E107" i="13"/>
  <c r="F107" i="13"/>
  <c r="A106" i="14" a="1"/>
  <c r="A106" i="14" s="1"/>
  <c r="B105" i="14"/>
  <c r="D105" i="14"/>
  <c r="C105" i="14"/>
  <c r="A108" i="13" a="1"/>
  <c r="A108" i="13" s="1"/>
  <c r="D107" i="13"/>
  <c r="B107" i="13"/>
  <c r="C107" i="13"/>
  <c r="H108" i="13" l="1"/>
  <c r="G108" i="13"/>
  <c r="E108" i="13"/>
  <c r="F108" i="13"/>
  <c r="G106" i="14"/>
  <c r="E106" i="14"/>
  <c r="F106" i="14"/>
  <c r="H106" i="14"/>
  <c r="A107" i="14" a="1"/>
  <c r="A107" i="14" s="1"/>
  <c r="C106" i="14"/>
  <c r="B106" i="14"/>
  <c r="D106" i="14"/>
  <c r="C108" i="13"/>
  <c r="D108" i="13"/>
  <c r="B108" i="13"/>
  <c r="A109" i="13" a="1"/>
  <c r="A109" i="13" s="1"/>
  <c r="E109" i="13" l="1"/>
  <c r="G109" i="13"/>
  <c r="F109" i="13"/>
  <c r="H109" i="13"/>
  <c r="E107" i="14"/>
  <c r="F107" i="14"/>
  <c r="H107" i="14"/>
  <c r="G107" i="14"/>
  <c r="A108" i="14" a="1"/>
  <c r="A108" i="14" s="1"/>
  <c r="D107" i="14"/>
  <c r="B107" i="14"/>
  <c r="C107" i="14"/>
  <c r="C109" i="13"/>
  <c r="B109" i="13"/>
  <c r="D109" i="13"/>
  <c r="A110" i="13" a="1"/>
  <c r="A110" i="13" s="1"/>
  <c r="G108" i="14" l="1"/>
  <c r="F108" i="14"/>
  <c r="H108" i="14"/>
  <c r="E108" i="14"/>
  <c r="G110" i="13"/>
  <c r="E110" i="13"/>
  <c r="F110" i="13"/>
  <c r="H110" i="13"/>
  <c r="A109" i="14" a="1"/>
  <c r="A109" i="14" s="1"/>
  <c r="D108" i="14"/>
  <c r="B108" i="14"/>
  <c r="C108" i="14"/>
  <c r="D110" i="13"/>
  <c r="C110" i="13"/>
  <c r="B110" i="13"/>
  <c r="A111" i="13" a="1"/>
  <c r="A111" i="13" s="1"/>
  <c r="D111" i="13" l="1"/>
  <c r="F111" i="13"/>
  <c r="G111" i="13"/>
  <c r="H111" i="13"/>
  <c r="E111" i="13"/>
  <c r="E109" i="14"/>
  <c r="F109" i="14"/>
  <c r="G109" i="14"/>
  <c r="H109" i="14"/>
  <c r="A110" i="14" a="1"/>
  <c r="A110" i="14" s="1"/>
  <c r="B109" i="14"/>
  <c r="C109" i="14"/>
  <c r="D109" i="14"/>
  <c r="C111" i="13"/>
  <c r="B111" i="13"/>
  <c r="A112" i="13" a="1"/>
  <c r="A112" i="13" s="1"/>
  <c r="E110" i="14" l="1"/>
  <c r="H110" i="14"/>
  <c r="F110" i="14"/>
  <c r="G110" i="14"/>
  <c r="E112" i="13"/>
  <c r="G112" i="13"/>
  <c r="F112" i="13"/>
  <c r="H112" i="13"/>
  <c r="A111" i="14" a="1"/>
  <c r="A111" i="14" s="1"/>
  <c r="C110" i="14"/>
  <c r="B110" i="14"/>
  <c r="D110" i="14"/>
  <c r="D112" i="13"/>
  <c r="C112" i="13"/>
  <c r="B112" i="13"/>
  <c r="A113" i="13" a="1"/>
  <c r="A113" i="13" s="1"/>
  <c r="G111" i="14" l="1"/>
  <c r="F111" i="14"/>
  <c r="H111" i="14"/>
  <c r="E111" i="14"/>
  <c r="D113" i="13"/>
  <c r="G113" i="13"/>
  <c r="E113" i="13"/>
  <c r="H113" i="13"/>
  <c r="F113" i="13"/>
  <c r="A112" i="14" a="1"/>
  <c r="A112" i="14" s="1"/>
  <c r="D111" i="14"/>
  <c r="B111" i="14"/>
  <c r="C111" i="14"/>
  <c r="C113" i="13"/>
  <c r="B113" i="13"/>
  <c r="A114" i="13" a="1"/>
  <c r="A114" i="13" s="1"/>
  <c r="D114" i="13" l="1"/>
  <c r="H114" i="13"/>
  <c r="F114" i="13"/>
  <c r="E114" i="13"/>
  <c r="G114" i="13"/>
  <c r="G112" i="14"/>
  <c r="E112" i="14"/>
  <c r="F112" i="14"/>
  <c r="H112" i="14"/>
  <c r="A113" i="14" a="1"/>
  <c r="A113" i="14" s="1"/>
  <c r="C112" i="14"/>
  <c r="B112" i="14"/>
  <c r="D112" i="14"/>
  <c r="C114" i="13"/>
  <c r="B114" i="13"/>
  <c r="A115" i="13" a="1"/>
  <c r="A115" i="13" s="1"/>
  <c r="E113" i="14" l="1"/>
  <c r="H113" i="14"/>
  <c r="F113" i="14"/>
  <c r="G113" i="14"/>
  <c r="E115" i="13"/>
  <c r="H115" i="13"/>
  <c r="F115" i="13"/>
  <c r="G115" i="13"/>
  <c r="A114" i="14" a="1"/>
  <c r="A114" i="14" s="1"/>
  <c r="B113" i="14"/>
  <c r="C113" i="14"/>
  <c r="D113" i="14"/>
  <c r="C115" i="13"/>
  <c r="B115" i="13"/>
  <c r="D115" i="13"/>
  <c r="A116" i="13" a="1"/>
  <c r="A116" i="13" s="1"/>
  <c r="G114" i="14" l="1"/>
  <c r="F114" i="14"/>
  <c r="H114" i="14"/>
  <c r="E114" i="14"/>
  <c r="G116" i="13"/>
  <c r="H116" i="13"/>
  <c r="E116" i="13"/>
  <c r="F116" i="13"/>
  <c r="A115" i="14" a="1"/>
  <c r="A115" i="14" s="1"/>
  <c r="C114" i="14"/>
  <c r="B114" i="14"/>
  <c r="D114" i="14"/>
  <c r="A117" i="13" a="1"/>
  <c r="A117" i="13" s="1"/>
  <c r="D116" i="13"/>
  <c r="C116" i="13"/>
  <c r="B116" i="13"/>
  <c r="H117" i="13" l="1"/>
  <c r="G117" i="13"/>
  <c r="E117" i="13"/>
  <c r="F117" i="13"/>
  <c r="G115" i="14"/>
  <c r="H115" i="14"/>
  <c r="F115" i="14"/>
  <c r="E115" i="14"/>
  <c r="A116" i="14" a="1"/>
  <c r="A116" i="14" s="1"/>
  <c r="D115" i="14"/>
  <c r="C115" i="14"/>
  <c r="B115" i="14"/>
  <c r="D117" i="13"/>
  <c r="B117" i="13"/>
  <c r="C117" i="13"/>
  <c r="A118" i="13" a="1"/>
  <c r="A118" i="13" s="1"/>
  <c r="E118" i="13" l="1"/>
  <c r="G118" i="13"/>
  <c r="F118" i="13"/>
  <c r="H118" i="13"/>
  <c r="E116" i="14"/>
  <c r="F116" i="14"/>
  <c r="G116" i="14"/>
  <c r="H116" i="14"/>
  <c r="A117" i="14" a="1"/>
  <c r="A117" i="14" s="1"/>
  <c r="B116" i="14"/>
  <c r="C116" i="14"/>
  <c r="D116" i="14"/>
  <c r="A119" i="13" a="1"/>
  <c r="A119" i="13" s="1"/>
  <c r="C118" i="13"/>
  <c r="B118" i="13"/>
  <c r="D118" i="13"/>
  <c r="G117" i="14" l="1"/>
  <c r="F117" i="14"/>
  <c r="E117" i="14"/>
  <c r="H117" i="14"/>
  <c r="A120" i="13" a="1"/>
  <c r="A120" i="13" s="1"/>
  <c r="D120" i="13" s="1"/>
  <c r="G119" i="13"/>
  <c r="F119" i="13"/>
  <c r="H119" i="13"/>
  <c r="E119" i="13"/>
  <c r="A118" i="14" a="1"/>
  <c r="A118" i="14" s="1"/>
  <c r="B117" i="14"/>
  <c r="C117" i="14"/>
  <c r="D117" i="14"/>
  <c r="C119" i="13"/>
  <c r="B119" i="13"/>
  <c r="D119" i="13"/>
  <c r="A121" i="13" l="1" a="1"/>
  <c r="A121" i="13" s="1"/>
  <c r="C121" i="13" s="1"/>
  <c r="F120" i="13"/>
  <c r="E120" i="13"/>
  <c r="G120" i="13"/>
  <c r="H120" i="13"/>
  <c r="C120" i="13"/>
  <c r="E118" i="14"/>
  <c r="G118" i="14"/>
  <c r="F118" i="14"/>
  <c r="H118" i="14"/>
  <c r="B120" i="13"/>
  <c r="A119" i="14" a="1"/>
  <c r="A119" i="14" s="1"/>
  <c r="C118" i="14"/>
  <c r="B118" i="14"/>
  <c r="D118" i="14"/>
  <c r="E119" i="14" l="1"/>
  <c r="H119" i="14"/>
  <c r="F119" i="14"/>
  <c r="G119" i="14"/>
  <c r="B121" i="13"/>
  <c r="A122" i="13" a="1"/>
  <c r="A122" i="13" s="1"/>
  <c r="D121" i="13"/>
  <c r="E121" i="13"/>
  <c r="H121" i="13"/>
  <c r="F121" i="13"/>
  <c r="G121" i="13"/>
  <c r="A120" i="14" a="1"/>
  <c r="A120" i="14" s="1"/>
  <c r="D119" i="14"/>
  <c r="C119" i="14"/>
  <c r="B119" i="14"/>
  <c r="G122" i="13" l="1"/>
  <c r="E122" i="13"/>
  <c r="F122" i="13"/>
  <c r="H122" i="13"/>
  <c r="A123" i="13" a="1"/>
  <c r="A123" i="13" s="1"/>
  <c r="D123" i="13" s="1"/>
  <c r="C122" i="13"/>
  <c r="G120" i="14"/>
  <c r="E120" i="14"/>
  <c r="F120" i="14"/>
  <c r="H120" i="14"/>
  <c r="D122" i="13"/>
  <c r="B122" i="13"/>
  <c r="A121" i="14" a="1"/>
  <c r="A121" i="14" s="1"/>
  <c r="B120" i="14"/>
  <c r="C120" i="14"/>
  <c r="D120" i="14"/>
  <c r="A124" i="13" l="1" a="1"/>
  <c r="A124" i="13" s="1"/>
  <c r="B124" i="13" s="1"/>
  <c r="H123" i="13"/>
  <c r="E123" i="13"/>
  <c r="G123" i="13"/>
  <c r="F123" i="13"/>
  <c r="C123" i="13"/>
  <c r="B123" i="13"/>
  <c r="G121" i="14"/>
  <c r="E121" i="14"/>
  <c r="F121" i="14"/>
  <c r="H121" i="14"/>
  <c r="A122" i="14" a="1"/>
  <c r="A122" i="14" s="1"/>
  <c r="B121" i="14"/>
  <c r="C121" i="14"/>
  <c r="D121" i="14"/>
  <c r="E122" i="14" l="1"/>
  <c r="H122" i="14"/>
  <c r="G122" i="14"/>
  <c r="F122" i="14"/>
  <c r="A125" i="13" a="1"/>
  <c r="A125" i="13" s="1"/>
  <c r="D124" i="13"/>
  <c r="C124" i="13"/>
  <c r="E124" i="13"/>
  <c r="G124" i="13"/>
  <c r="H124" i="13"/>
  <c r="F124" i="13"/>
  <c r="A123" i="14" a="1"/>
  <c r="A123" i="14" s="1"/>
  <c r="C122" i="14"/>
  <c r="D122" i="14"/>
  <c r="B122" i="14"/>
  <c r="G123" i="14" l="1"/>
  <c r="F123" i="14"/>
  <c r="H123" i="14"/>
  <c r="E123" i="14"/>
  <c r="G125" i="13"/>
  <c r="H125" i="13"/>
  <c r="F125" i="13"/>
  <c r="E125" i="13"/>
  <c r="A126" i="13" a="1"/>
  <c r="A126" i="13" s="1"/>
  <c r="D126" i="13" s="1"/>
  <c r="D125" i="13"/>
  <c r="C125" i="13"/>
  <c r="B125" i="13"/>
  <c r="A124" i="14" a="1"/>
  <c r="A124" i="14" s="1"/>
  <c r="D123" i="14"/>
  <c r="B123" i="14"/>
  <c r="C123" i="14"/>
  <c r="G124" i="14" l="1"/>
  <c r="E124" i="14"/>
  <c r="F124" i="14"/>
  <c r="H124" i="14"/>
  <c r="G126" i="13"/>
  <c r="E126" i="13"/>
  <c r="F126" i="13"/>
  <c r="H126" i="13"/>
  <c r="B126" i="13"/>
  <c r="C126" i="13"/>
  <c r="A127" i="13" a="1"/>
  <c r="A127" i="13" s="1"/>
  <c r="A128" i="13" s="1" a="1"/>
  <c r="A128" i="13" s="1"/>
  <c r="A125" i="14" a="1"/>
  <c r="A125" i="14" s="1"/>
  <c r="B124" i="14"/>
  <c r="C124" i="14"/>
  <c r="D124" i="14"/>
  <c r="G128" i="13" l="1"/>
  <c r="H128" i="13"/>
  <c r="E128" i="13"/>
  <c r="F128" i="13"/>
  <c r="E127" i="13"/>
  <c r="G127" i="13"/>
  <c r="F127" i="13"/>
  <c r="H127" i="13"/>
  <c r="E125" i="14"/>
  <c r="F125" i="14"/>
  <c r="G125" i="14"/>
  <c r="H125" i="14"/>
  <c r="D127" i="13"/>
  <c r="C127" i="13"/>
  <c r="B127" i="13"/>
  <c r="A126" i="14" a="1"/>
  <c r="A126" i="14" s="1"/>
  <c r="B125" i="14"/>
  <c r="D125" i="14"/>
  <c r="C125" i="14"/>
  <c r="C128" i="13"/>
  <c r="D128" i="13"/>
  <c r="A129" i="13" a="1"/>
  <c r="A129" i="13" s="1"/>
  <c r="B128" i="13"/>
  <c r="G126" i="14" l="1"/>
  <c r="F126" i="14"/>
  <c r="H126" i="14"/>
  <c r="E126" i="14"/>
  <c r="F129" i="13"/>
  <c r="H129" i="13"/>
  <c r="E129" i="13"/>
  <c r="G129" i="13"/>
  <c r="A127" i="14" a="1"/>
  <c r="A127" i="14" s="1"/>
  <c r="C126" i="14"/>
  <c r="B126" i="14"/>
  <c r="D126" i="14"/>
  <c r="D129" i="13"/>
  <c r="C129" i="13"/>
  <c r="A130" i="13" a="1"/>
  <c r="A130" i="13" s="1"/>
  <c r="B129" i="13"/>
  <c r="E127" i="14" l="1"/>
  <c r="H127" i="14"/>
  <c r="G127" i="14"/>
  <c r="F127" i="14"/>
  <c r="E130" i="13"/>
  <c r="H130" i="13"/>
  <c r="G130" i="13"/>
  <c r="F130" i="13"/>
  <c r="A128" i="14" a="1"/>
  <c r="A128" i="14" s="1"/>
  <c r="D127" i="14"/>
  <c r="B127" i="14"/>
  <c r="C127" i="14"/>
  <c r="C130" i="13"/>
  <c r="D130" i="13"/>
  <c r="A131" i="13" a="1"/>
  <c r="A131" i="13" s="1"/>
  <c r="B130" i="13"/>
  <c r="G131" i="13" l="1"/>
  <c r="E131" i="13"/>
  <c r="H131" i="13"/>
  <c r="F131" i="13"/>
  <c r="E128" i="14"/>
  <c r="H128" i="14"/>
  <c r="F128" i="14"/>
  <c r="G128" i="14"/>
  <c r="A129" i="14" a="1"/>
  <c r="A129" i="14" s="1"/>
  <c r="D128" i="14"/>
  <c r="B128" i="14"/>
  <c r="C128" i="14"/>
  <c r="C131" i="13"/>
  <c r="D131" i="13"/>
  <c r="A132" i="13" a="1"/>
  <c r="A132" i="13" s="1"/>
  <c r="B131" i="13"/>
  <c r="G129" i="14" l="1"/>
  <c r="F129" i="14"/>
  <c r="H129" i="14"/>
  <c r="E129" i="14"/>
  <c r="H132" i="13"/>
  <c r="F132" i="13"/>
  <c r="E132" i="13"/>
  <c r="G132" i="13"/>
  <c r="A130" i="14" a="1"/>
  <c r="A130" i="14" s="1"/>
  <c r="B129" i="14"/>
  <c r="C129" i="14"/>
  <c r="D129" i="14"/>
  <c r="C132" i="13"/>
  <c r="D132" i="13"/>
  <c r="A133" i="13" a="1"/>
  <c r="A133" i="13" s="1"/>
  <c r="B132" i="13"/>
  <c r="G130" i="14" l="1"/>
  <c r="E130" i="14"/>
  <c r="H130" i="14"/>
  <c r="F130" i="14"/>
  <c r="E133" i="13"/>
  <c r="F133" i="13"/>
  <c r="G133" i="13"/>
  <c r="H133" i="13"/>
  <c r="A131" i="14" a="1"/>
  <c r="A131" i="14" s="1"/>
  <c r="C130" i="14"/>
  <c r="B130" i="14"/>
  <c r="D130" i="14"/>
  <c r="C133" i="13"/>
  <c r="D133" i="13"/>
  <c r="A134" i="13" a="1"/>
  <c r="A134" i="13" s="1"/>
  <c r="B133" i="13"/>
  <c r="G134" i="13" l="1"/>
  <c r="H134" i="13"/>
  <c r="E134" i="13"/>
  <c r="F134" i="13"/>
  <c r="E131" i="14"/>
  <c r="H131" i="14"/>
  <c r="G131" i="14"/>
  <c r="F131" i="14"/>
  <c r="A132" i="14" a="1"/>
  <c r="A132" i="14" s="1"/>
  <c r="D131" i="14"/>
  <c r="B131" i="14"/>
  <c r="C131" i="14"/>
  <c r="C134" i="13"/>
  <c r="D134" i="13"/>
  <c r="A135" i="13" a="1"/>
  <c r="A135" i="13" s="1"/>
  <c r="B134" i="13"/>
  <c r="G132" i="14" l="1"/>
  <c r="F132" i="14"/>
  <c r="E132" i="14"/>
  <c r="H132" i="14"/>
  <c r="F135" i="13"/>
  <c r="H135" i="13"/>
  <c r="E135" i="13"/>
  <c r="G135" i="13"/>
  <c r="A133" i="14" a="1"/>
  <c r="A133" i="14" s="1"/>
  <c r="C132" i="14"/>
  <c r="D132" i="14"/>
  <c r="B132" i="14"/>
  <c r="C135" i="13"/>
  <c r="D135" i="13"/>
  <c r="A136" i="13" a="1"/>
  <c r="A136" i="13" s="1"/>
  <c r="B135" i="13"/>
  <c r="E136" i="13" l="1"/>
  <c r="G136" i="13"/>
  <c r="H136" i="13"/>
  <c r="F136" i="13"/>
  <c r="G133" i="14"/>
  <c r="F133" i="14"/>
  <c r="H133" i="14"/>
  <c r="E133" i="14"/>
  <c r="A134" i="14" a="1"/>
  <c r="A134" i="14" s="1"/>
  <c r="B133" i="14"/>
  <c r="C133" i="14"/>
  <c r="D133" i="14"/>
  <c r="C136" i="13"/>
  <c r="D136" i="13"/>
  <c r="A137" i="13" a="1"/>
  <c r="A137" i="13" s="1"/>
  <c r="B136" i="13"/>
  <c r="E134" i="14" l="1"/>
  <c r="G134" i="14"/>
  <c r="H134" i="14"/>
  <c r="F134" i="14"/>
  <c r="G137" i="13"/>
  <c r="F137" i="13"/>
  <c r="H137" i="13"/>
  <c r="E137" i="13"/>
  <c r="A135" i="14" a="1"/>
  <c r="A135" i="14" s="1"/>
  <c r="C134" i="14"/>
  <c r="B134" i="14"/>
  <c r="D134" i="14"/>
  <c r="C137" i="13"/>
  <c r="D137" i="13"/>
  <c r="A138" i="13" a="1"/>
  <c r="A138" i="13" s="1"/>
  <c r="B137" i="13"/>
  <c r="G135" i="14" l="1"/>
  <c r="E135" i="14"/>
  <c r="H135" i="14"/>
  <c r="F135" i="14"/>
  <c r="F138" i="13"/>
  <c r="G138" i="13"/>
  <c r="E138" i="13"/>
  <c r="H138" i="13"/>
  <c r="A136" i="14" a="1"/>
  <c r="A136" i="14" s="1"/>
  <c r="D135" i="14"/>
  <c r="C135" i="14"/>
  <c r="B135" i="14"/>
  <c r="C138" i="13"/>
  <c r="D138" i="13"/>
  <c r="A139" i="13" a="1"/>
  <c r="A139" i="13" s="1"/>
  <c r="B138" i="13"/>
  <c r="E139" i="13" l="1"/>
  <c r="G139" i="13"/>
  <c r="F139" i="13"/>
  <c r="H139" i="13"/>
  <c r="G136" i="14"/>
  <c r="H136" i="14"/>
  <c r="E136" i="14"/>
  <c r="F136" i="14"/>
  <c r="A137" i="14" a="1"/>
  <c r="A137" i="14" s="1"/>
  <c r="B136" i="14"/>
  <c r="C136" i="14"/>
  <c r="D136" i="14"/>
  <c r="C139" i="13"/>
  <c r="D139" i="13"/>
  <c r="A140" i="13" a="1"/>
  <c r="A140" i="13" s="1"/>
  <c r="B139" i="13"/>
  <c r="E137" i="14" l="1"/>
  <c r="H137" i="14"/>
  <c r="F137" i="14"/>
  <c r="G137" i="14"/>
  <c r="G140" i="13"/>
  <c r="E140" i="13"/>
  <c r="F140" i="13"/>
  <c r="H140" i="13"/>
  <c r="A138" i="14" a="1"/>
  <c r="A138" i="14" s="1"/>
  <c r="B137" i="14"/>
  <c r="C137" i="14"/>
  <c r="D137" i="14"/>
  <c r="C140" i="13"/>
  <c r="D140" i="13"/>
  <c r="B140" i="13"/>
  <c r="A141" i="13" a="1"/>
  <c r="A141" i="13" s="1"/>
  <c r="G138" i="14" l="1"/>
  <c r="E138" i="14"/>
  <c r="F138" i="14"/>
  <c r="H138" i="14"/>
  <c r="H141" i="13"/>
  <c r="G141" i="13"/>
  <c r="E141" i="13"/>
  <c r="F141" i="13"/>
  <c r="A139" i="14" a="1"/>
  <c r="A139" i="14" s="1"/>
  <c r="C138" i="14"/>
  <c r="D138" i="14"/>
  <c r="B138" i="14"/>
  <c r="C141" i="13"/>
  <c r="D141" i="13"/>
  <c r="A142" i="13" a="1"/>
  <c r="A142" i="13" s="1"/>
  <c r="B141" i="13"/>
  <c r="G139" i="14" l="1"/>
  <c r="E139" i="14"/>
  <c r="F139" i="14"/>
  <c r="H139" i="14"/>
  <c r="E142" i="13"/>
  <c r="H142" i="13"/>
  <c r="F142" i="13"/>
  <c r="G142" i="13"/>
  <c r="A140" i="14" a="1"/>
  <c r="A140" i="14" s="1"/>
  <c r="D139" i="14"/>
  <c r="B139" i="14"/>
  <c r="C139" i="14"/>
  <c r="C142" i="13"/>
  <c r="D142" i="13"/>
  <c r="A143" i="13" a="1"/>
  <c r="A143" i="13" s="1"/>
  <c r="B142" i="13"/>
  <c r="E140" i="14" l="1"/>
  <c r="F140" i="14"/>
  <c r="G140" i="14"/>
  <c r="H140" i="14"/>
  <c r="G143" i="13"/>
  <c r="H143" i="13"/>
  <c r="F143" i="13"/>
  <c r="E143" i="13"/>
  <c r="A141" i="14" a="1"/>
  <c r="A141" i="14" s="1"/>
  <c r="B140" i="14"/>
  <c r="C140" i="14"/>
  <c r="D140" i="14"/>
  <c r="C143" i="13"/>
  <c r="D143" i="13"/>
  <c r="A144" i="13" a="1"/>
  <c r="A144" i="13" s="1"/>
  <c r="B143" i="13"/>
  <c r="G141" i="14" l="1"/>
  <c r="E141" i="14"/>
  <c r="F141" i="14"/>
  <c r="H141" i="14"/>
  <c r="E144" i="13"/>
  <c r="F144" i="13"/>
  <c r="G144" i="13"/>
  <c r="H144" i="13"/>
  <c r="A142" i="14" a="1"/>
  <c r="A142" i="14" s="1"/>
  <c r="B141" i="14"/>
  <c r="D141" i="14"/>
  <c r="C141" i="14"/>
  <c r="C144" i="13"/>
  <c r="D144" i="13"/>
  <c r="A145" i="13" a="1"/>
  <c r="A145" i="13" s="1"/>
  <c r="B144" i="13"/>
  <c r="E145" i="13" l="1"/>
  <c r="G145" i="13"/>
  <c r="F145" i="13"/>
  <c r="H145" i="13"/>
  <c r="G142" i="14"/>
  <c r="F142" i="14"/>
  <c r="H142" i="14"/>
  <c r="E142" i="14"/>
  <c r="A143" i="14" a="1"/>
  <c r="A143" i="14" s="1"/>
  <c r="C142" i="14"/>
  <c r="B142" i="14"/>
  <c r="D142" i="14"/>
  <c r="C145" i="13"/>
  <c r="D145" i="13"/>
  <c r="A146" i="13" a="1"/>
  <c r="A146" i="13" s="1"/>
  <c r="B145" i="13"/>
  <c r="G146" i="13" l="1"/>
  <c r="E146" i="13"/>
  <c r="F146" i="13"/>
  <c r="H146" i="13"/>
  <c r="E143" i="14"/>
  <c r="G143" i="14"/>
  <c r="H143" i="14"/>
  <c r="F143" i="14"/>
  <c r="A144" i="14" a="1"/>
  <c r="A144" i="14" s="1"/>
  <c r="D143" i="14"/>
  <c r="B143" i="14"/>
  <c r="C143" i="14"/>
  <c r="C146" i="13"/>
  <c r="D146" i="13"/>
  <c r="A147" i="13" a="1"/>
  <c r="A147" i="13" s="1"/>
  <c r="B146" i="13"/>
  <c r="F147" i="13" l="1"/>
  <c r="H147" i="13"/>
  <c r="E147" i="13"/>
  <c r="G147" i="13"/>
  <c r="G144" i="14"/>
  <c r="E144" i="14"/>
  <c r="H144" i="14"/>
  <c r="F144" i="14"/>
  <c r="A145" i="14" a="1"/>
  <c r="A145" i="14" s="1"/>
  <c r="D144" i="14"/>
  <c r="B144" i="14"/>
  <c r="C144" i="14"/>
  <c r="C147" i="13"/>
  <c r="D147" i="13"/>
  <c r="A148" i="13" a="1"/>
  <c r="A148" i="13" s="1"/>
  <c r="B147" i="13"/>
  <c r="G145" i="14" l="1"/>
  <c r="H145" i="14"/>
  <c r="E145" i="14"/>
  <c r="F145" i="14"/>
  <c r="E148" i="13"/>
  <c r="F148" i="13"/>
  <c r="H148" i="13"/>
  <c r="G148" i="13"/>
  <c r="A146" i="14" a="1"/>
  <c r="A146" i="14" s="1"/>
  <c r="B145" i="14"/>
  <c r="C145" i="14"/>
  <c r="D145" i="14"/>
  <c r="C148" i="13"/>
  <c r="D148" i="13"/>
  <c r="A149" i="13" a="1"/>
  <c r="A149" i="13" s="1"/>
  <c r="B148" i="13"/>
  <c r="E146" i="14" l="1"/>
  <c r="H146" i="14"/>
  <c r="F146" i="14"/>
  <c r="G146" i="14"/>
  <c r="G149" i="13"/>
  <c r="E149" i="13"/>
  <c r="F149" i="13"/>
  <c r="H149" i="13"/>
  <c r="A147" i="14" a="1"/>
  <c r="A147" i="14" s="1"/>
  <c r="C146" i="14"/>
  <c r="B146" i="14"/>
  <c r="D146" i="14"/>
  <c r="D149" i="13"/>
  <c r="C149" i="13"/>
  <c r="A150" i="13" a="1"/>
  <c r="A150" i="13" s="1"/>
  <c r="B149" i="13"/>
  <c r="H150" i="13" l="1"/>
  <c r="F150" i="13"/>
  <c r="G150" i="13"/>
  <c r="E150" i="13"/>
  <c r="G147" i="14"/>
  <c r="E147" i="14"/>
  <c r="F147" i="14"/>
  <c r="H147" i="14"/>
  <c r="A148" i="14" a="1"/>
  <c r="A148" i="14" s="1"/>
  <c r="D147" i="14"/>
  <c r="B147" i="14"/>
  <c r="C147" i="14"/>
  <c r="C150" i="13"/>
  <c r="D150" i="13"/>
  <c r="A151" i="13" a="1"/>
  <c r="A151" i="13" s="1"/>
  <c r="B150" i="13"/>
  <c r="E151" i="13" l="1"/>
  <c r="G151" i="13"/>
  <c r="F151" i="13"/>
  <c r="H151" i="13"/>
  <c r="G148" i="14"/>
  <c r="E148" i="14"/>
  <c r="F148" i="14"/>
  <c r="H148" i="14"/>
  <c r="A149" i="14" a="1"/>
  <c r="A149" i="14" s="1"/>
  <c r="C148" i="14"/>
  <c r="D148" i="14"/>
  <c r="B148" i="14"/>
  <c r="D151" i="13"/>
  <c r="C151" i="13"/>
  <c r="A152" i="13" a="1"/>
  <c r="A152" i="13" s="1"/>
  <c r="B151" i="13"/>
  <c r="G152" i="13" l="1"/>
  <c r="H152" i="13"/>
  <c r="F152" i="13"/>
  <c r="E152" i="13"/>
  <c r="E149" i="14"/>
  <c r="F149" i="14"/>
  <c r="G149" i="14"/>
  <c r="H149" i="14"/>
  <c r="A150" i="14" a="1"/>
  <c r="A150" i="14" s="1"/>
  <c r="B149" i="14"/>
  <c r="C149" i="14"/>
  <c r="D149" i="14"/>
  <c r="C152" i="13"/>
  <c r="D152" i="13"/>
  <c r="A153" i="13" a="1"/>
  <c r="A153" i="13" s="1"/>
  <c r="B152" i="13"/>
  <c r="G150" i="14" l="1"/>
  <c r="E150" i="14"/>
  <c r="F150" i="14"/>
  <c r="H150" i="14"/>
  <c r="H153" i="13"/>
  <c r="F153" i="13"/>
  <c r="E153" i="13"/>
  <c r="G153" i="13"/>
  <c r="A151" i="14" a="1"/>
  <c r="A151" i="14" s="1"/>
  <c r="C150" i="14"/>
  <c r="B150" i="14"/>
  <c r="D150" i="14"/>
  <c r="C153" i="13"/>
  <c r="D153" i="13"/>
  <c r="A154" i="13" a="1"/>
  <c r="A154" i="13" s="1"/>
  <c r="B153" i="13"/>
  <c r="G151" i="14" l="1"/>
  <c r="F151" i="14"/>
  <c r="E151" i="14"/>
  <c r="H151" i="14"/>
  <c r="E154" i="13"/>
  <c r="G154" i="13"/>
  <c r="H154" i="13"/>
  <c r="F154" i="13"/>
  <c r="A152" i="14" a="1"/>
  <c r="A152" i="14" s="1"/>
  <c r="D151" i="14"/>
  <c r="C151" i="14"/>
  <c r="B151" i="14"/>
  <c r="C154" i="13"/>
  <c r="D154" i="13"/>
  <c r="A155" i="13" a="1"/>
  <c r="A155" i="13" s="1"/>
  <c r="B154" i="13"/>
  <c r="E152" i="14" l="1"/>
  <c r="G152" i="14"/>
  <c r="H152" i="14"/>
  <c r="F152" i="14"/>
  <c r="G155" i="13"/>
  <c r="H155" i="13"/>
  <c r="E155" i="13"/>
  <c r="F155" i="13"/>
  <c r="A153" i="14" a="1"/>
  <c r="A153" i="14" s="1"/>
  <c r="B152" i="14"/>
  <c r="C152" i="14"/>
  <c r="D152" i="14"/>
  <c r="C155" i="13"/>
  <c r="D155" i="13"/>
  <c r="A156" i="13" a="1"/>
  <c r="A156" i="13" s="1"/>
  <c r="B155" i="13"/>
  <c r="F156" i="13" l="1"/>
  <c r="H156" i="13"/>
  <c r="G156" i="13"/>
  <c r="E156" i="13"/>
  <c r="G153" i="14"/>
  <c r="E153" i="14"/>
  <c r="H153" i="14"/>
  <c r="F153" i="14"/>
  <c r="A154" i="14" a="1"/>
  <c r="A154" i="14" s="1"/>
  <c r="B153" i="14"/>
  <c r="C153" i="14"/>
  <c r="D153" i="14"/>
  <c r="C156" i="13"/>
  <c r="D156" i="13"/>
  <c r="A157" i="13" a="1"/>
  <c r="A157" i="13" s="1"/>
  <c r="B156" i="13"/>
  <c r="G154" i="14" l="1"/>
  <c r="H154" i="14"/>
  <c r="E154" i="14"/>
  <c r="F154" i="14"/>
  <c r="E157" i="13"/>
  <c r="F157" i="13"/>
  <c r="G157" i="13"/>
  <c r="H157" i="13"/>
  <c r="A155" i="14" a="1"/>
  <c r="A155" i="14" s="1"/>
  <c r="C154" i="14"/>
  <c r="D154" i="14"/>
  <c r="B154" i="14"/>
  <c r="C157" i="13"/>
  <c r="D157" i="13"/>
  <c r="A158" i="13" a="1"/>
  <c r="A158" i="13" s="1"/>
  <c r="B157" i="13"/>
  <c r="E155" i="14" l="1"/>
  <c r="H155" i="14"/>
  <c r="G155" i="14"/>
  <c r="F155" i="14"/>
  <c r="G158" i="13"/>
  <c r="E158" i="13"/>
  <c r="F158" i="13"/>
  <c r="H158" i="13"/>
  <c r="A156" i="14" a="1"/>
  <c r="A156" i="14" s="1"/>
  <c r="D155" i="14"/>
  <c r="B155" i="14"/>
  <c r="C155" i="14"/>
  <c r="C158" i="13"/>
  <c r="D158" i="13"/>
  <c r="A159" i="13" a="1"/>
  <c r="A159" i="13" s="1"/>
  <c r="B158" i="13"/>
  <c r="G156" i="14" l="1"/>
  <c r="E156" i="14"/>
  <c r="F156" i="14"/>
  <c r="H156" i="14"/>
  <c r="H159" i="13"/>
  <c r="E159" i="13"/>
  <c r="F159" i="13"/>
  <c r="G159" i="13"/>
  <c r="A157" i="14" a="1"/>
  <c r="A157" i="14" s="1"/>
  <c r="B156" i="14"/>
  <c r="C156" i="14"/>
  <c r="D156" i="14"/>
  <c r="C159" i="13"/>
  <c r="D159" i="13"/>
  <c r="A160" i="13" a="1"/>
  <c r="A160" i="13" s="1"/>
  <c r="B159" i="13"/>
  <c r="G157" i="14" l="1"/>
  <c r="E157" i="14"/>
  <c r="F157" i="14"/>
  <c r="H157" i="14"/>
  <c r="E160" i="13"/>
  <c r="H160" i="13"/>
  <c r="F160" i="13"/>
  <c r="G160" i="13"/>
  <c r="A158" i="14" a="1"/>
  <c r="A158" i="14" s="1"/>
  <c r="B157" i="14"/>
  <c r="D157" i="14"/>
  <c r="C157" i="14"/>
  <c r="C160" i="13"/>
  <c r="D160" i="13"/>
  <c r="A161" i="13" a="1"/>
  <c r="A161" i="13" s="1"/>
  <c r="B160" i="13"/>
  <c r="E158" i="14" l="1"/>
  <c r="F158" i="14"/>
  <c r="G158" i="14"/>
  <c r="H158" i="14"/>
  <c r="G161" i="13"/>
  <c r="H161" i="13"/>
  <c r="E161" i="13"/>
  <c r="F161" i="13"/>
  <c r="A159" i="14" a="1"/>
  <c r="A159" i="14" s="1"/>
  <c r="C158" i="14"/>
  <c r="B158" i="14"/>
  <c r="D158" i="14"/>
  <c r="D161" i="13"/>
  <c r="C161" i="13"/>
  <c r="A162" i="13" a="1"/>
  <c r="A162" i="13" s="1"/>
  <c r="B161" i="13"/>
  <c r="E159" i="14" l="1"/>
  <c r="F159" i="14"/>
  <c r="G159" i="14"/>
  <c r="H159" i="14"/>
  <c r="E162" i="13"/>
  <c r="G162" i="13"/>
  <c r="H162" i="13"/>
  <c r="F162" i="13"/>
  <c r="A160" i="14" a="1"/>
  <c r="A160" i="14" s="1"/>
  <c r="B159" i="14"/>
  <c r="C159" i="14"/>
  <c r="D159" i="14"/>
  <c r="C162" i="13"/>
  <c r="D162" i="13"/>
  <c r="A163" i="13" a="1"/>
  <c r="A163" i="13" s="1"/>
  <c r="B162" i="13"/>
  <c r="G160" i="14" l="1"/>
  <c r="E160" i="14"/>
  <c r="F160" i="14"/>
  <c r="H160" i="14"/>
  <c r="E163" i="13"/>
  <c r="G163" i="13"/>
  <c r="F163" i="13"/>
  <c r="H163" i="13"/>
  <c r="A161" i="14" a="1"/>
  <c r="A161" i="14" s="1"/>
  <c r="B160" i="14"/>
  <c r="C160" i="14"/>
  <c r="D160" i="14"/>
  <c r="C163" i="13"/>
  <c r="D163" i="13"/>
  <c r="A164" i="13" a="1"/>
  <c r="A164" i="13" s="1"/>
  <c r="B163" i="13"/>
  <c r="H161" i="14" l="1"/>
  <c r="E161" i="14"/>
  <c r="G161" i="14"/>
  <c r="F161" i="14"/>
  <c r="G164" i="13"/>
  <c r="F164" i="13"/>
  <c r="E164" i="13"/>
  <c r="H164" i="13"/>
  <c r="A162" i="14" a="1"/>
  <c r="A162" i="14" s="1"/>
  <c r="C161" i="14"/>
  <c r="D161" i="14"/>
  <c r="B161" i="14"/>
  <c r="C164" i="13"/>
  <c r="D164" i="13"/>
  <c r="A165" i="13" a="1"/>
  <c r="A165" i="13" s="1"/>
  <c r="B164" i="13"/>
  <c r="E162" i="14" l="1"/>
  <c r="H162" i="14"/>
  <c r="F162" i="14"/>
  <c r="G162" i="14"/>
  <c r="F165" i="13"/>
  <c r="G165" i="13"/>
  <c r="E165" i="13"/>
  <c r="H165" i="13"/>
  <c r="A163" i="14" a="1"/>
  <c r="A163" i="14" s="1"/>
  <c r="D162" i="14"/>
  <c r="B162" i="14"/>
  <c r="C162" i="14"/>
  <c r="C165" i="13"/>
  <c r="D165" i="13"/>
  <c r="A166" i="13" a="1"/>
  <c r="A166" i="13" s="1"/>
  <c r="B165" i="13"/>
  <c r="G163" i="14" l="1"/>
  <c r="H163" i="14"/>
  <c r="E163" i="14"/>
  <c r="F163" i="14"/>
  <c r="E166" i="13"/>
  <c r="H166" i="13"/>
  <c r="F166" i="13"/>
  <c r="G166" i="13"/>
  <c r="A164" i="14" a="1"/>
  <c r="A164" i="14" s="1"/>
  <c r="B163" i="14"/>
  <c r="C163" i="14"/>
  <c r="D163" i="14"/>
  <c r="C166" i="13"/>
  <c r="D166" i="13"/>
  <c r="A167" i="13" a="1"/>
  <c r="A167" i="13" s="1"/>
  <c r="B166" i="13"/>
  <c r="G164" i="14" l="1"/>
  <c r="H164" i="14"/>
  <c r="E164" i="14"/>
  <c r="F164" i="14"/>
  <c r="G167" i="13"/>
  <c r="E167" i="13"/>
  <c r="H167" i="13"/>
  <c r="F167" i="13"/>
  <c r="A165" i="14" a="1"/>
  <c r="A165" i="14" s="1"/>
  <c r="B164" i="14"/>
  <c r="C164" i="14"/>
  <c r="D164" i="14"/>
  <c r="C167" i="13"/>
  <c r="D167" i="13"/>
  <c r="A168" i="13" a="1"/>
  <c r="A168" i="13" s="1"/>
  <c r="B167" i="13"/>
  <c r="E165" i="14" l="1"/>
  <c r="G165" i="14"/>
  <c r="H165" i="14"/>
  <c r="F165" i="14"/>
  <c r="H168" i="13"/>
  <c r="G168" i="13"/>
  <c r="E168" i="13"/>
  <c r="F168" i="13"/>
  <c r="A166" i="14" a="1"/>
  <c r="A166" i="14" s="1"/>
  <c r="C165" i="14"/>
  <c r="D165" i="14"/>
  <c r="B165" i="14"/>
  <c r="C168" i="13"/>
  <c r="D168" i="13"/>
  <c r="A169" i="13" a="1"/>
  <c r="A169" i="13" s="1"/>
  <c r="B168" i="13"/>
  <c r="G166" i="14" l="1"/>
  <c r="F166" i="14"/>
  <c r="E166" i="14"/>
  <c r="H166" i="14"/>
  <c r="E169" i="13"/>
  <c r="H169" i="13"/>
  <c r="G169" i="13"/>
  <c r="F169" i="13"/>
  <c r="A167" i="14" a="1"/>
  <c r="A167" i="14" s="1"/>
  <c r="D166" i="14"/>
  <c r="B166" i="14"/>
  <c r="C166" i="14"/>
  <c r="C169" i="13"/>
  <c r="D169" i="13"/>
  <c r="A170" i="13" a="1"/>
  <c r="A170" i="13" s="1"/>
  <c r="B169" i="13"/>
  <c r="F167" i="14" l="1"/>
  <c r="G167" i="14"/>
  <c r="E167" i="14"/>
  <c r="H167" i="14"/>
  <c r="G170" i="13"/>
  <c r="H170" i="13"/>
  <c r="F170" i="13"/>
  <c r="E170" i="13"/>
  <c r="A168" i="14" a="1"/>
  <c r="A168" i="14" s="1"/>
  <c r="B167" i="14"/>
  <c r="C167" i="14"/>
  <c r="D167" i="14"/>
  <c r="C170" i="13"/>
  <c r="D170" i="13"/>
  <c r="A171" i="13" a="1"/>
  <c r="A171" i="13" s="1"/>
  <c r="B170" i="13"/>
  <c r="E168" i="14" l="1"/>
  <c r="F168" i="14"/>
  <c r="G168" i="14"/>
  <c r="H168" i="14"/>
  <c r="H171" i="13"/>
  <c r="F171" i="13"/>
  <c r="E171" i="13"/>
  <c r="G171" i="13"/>
  <c r="A169" i="14" a="1"/>
  <c r="A169" i="14" s="1"/>
  <c r="B168" i="14"/>
  <c r="C168" i="14"/>
  <c r="D168" i="14"/>
  <c r="D171" i="13"/>
  <c r="C171" i="13"/>
  <c r="A172" i="13" a="1"/>
  <c r="A172" i="13" s="1"/>
  <c r="B171" i="13"/>
  <c r="G169" i="14" l="1"/>
  <c r="E169" i="14"/>
  <c r="H169" i="14"/>
  <c r="F169" i="14"/>
  <c r="E172" i="13"/>
  <c r="G172" i="13"/>
  <c r="F172" i="13"/>
  <c r="H172" i="13"/>
  <c r="A170" i="14" a="1"/>
  <c r="A170" i="14" s="1"/>
  <c r="C169" i="14"/>
  <c r="D169" i="14"/>
  <c r="B169" i="14"/>
  <c r="C172" i="13"/>
  <c r="D172" i="13"/>
  <c r="A173" i="13" a="1"/>
  <c r="A173" i="13" s="1"/>
  <c r="B172" i="13"/>
  <c r="G173" i="13" l="1"/>
  <c r="H173" i="13"/>
  <c r="E173" i="13"/>
  <c r="F173" i="13"/>
  <c r="H170" i="14"/>
  <c r="E170" i="14"/>
  <c r="F170" i="14"/>
  <c r="G170" i="14"/>
  <c r="A171" i="14" a="1"/>
  <c r="A171" i="14" s="1"/>
  <c r="D170" i="14"/>
  <c r="B170" i="14"/>
  <c r="C170" i="14"/>
  <c r="C173" i="13"/>
  <c r="D173" i="13"/>
  <c r="A174" i="13" a="1"/>
  <c r="A174" i="13" s="1"/>
  <c r="B173" i="13"/>
  <c r="E171" i="14" l="1"/>
  <c r="H171" i="14"/>
  <c r="F171" i="14"/>
  <c r="G171" i="14"/>
  <c r="F174" i="13"/>
  <c r="E174" i="13"/>
  <c r="H174" i="13"/>
  <c r="G174" i="13"/>
  <c r="A172" i="14" a="1"/>
  <c r="A172" i="14" s="1"/>
  <c r="B171" i="14"/>
  <c r="C171" i="14"/>
  <c r="D171" i="14"/>
  <c r="C174" i="13"/>
  <c r="D174" i="13"/>
  <c r="A175" i="13" a="1"/>
  <c r="A175" i="13" s="1"/>
  <c r="B174" i="13"/>
  <c r="G172" i="14" l="1"/>
  <c r="H172" i="14"/>
  <c r="E172" i="14"/>
  <c r="F172" i="14"/>
  <c r="E175" i="13"/>
  <c r="G175" i="13"/>
  <c r="F175" i="13"/>
  <c r="H175" i="13"/>
  <c r="A173" i="14" a="1"/>
  <c r="A173" i="14" s="1"/>
  <c r="B172" i="14"/>
  <c r="C172" i="14"/>
  <c r="D172" i="14"/>
  <c r="C175" i="13"/>
  <c r="D175" i="13"/>
  <c r="A176" i="13" a="1"/>
  <c r="A176" i="13" s="1"/>
  <c r="B175" i="13"/>
  <c r="G173" i="14" l="1"/>
  <c r="H173" i="14"/>
  <c r="E173" i="14"/>
  <c r="F173" i="14"/>
  <c r="G176" i="13"/>
  <c r="E176" i="13"/>
  <c r="F176" i="13"/>
  <c r="H176" i="13"/>
  <c r="A174" i="14" a="1"/>
  <c r="A174" i="14" s="1"/>
  <c r="C173" i="14"/>
  <c r="D173" i="14"/>
  <c r="B173" i="14"/>
  <c r="C176" i="13"/>
  <c r="D176" i="13"/>
  <c r="A177" i="13" a="1"/>
  <c r="A177" i="13" s="1"/>
  <c r="B176" i="13"/>
  <c r="E174" i="14" l="1"/>
  <c r="G174" i="14"/>
  <c r="F174" i="14"/>
  <c r="H174" i="14"/>
  <c r="H177" i="13"/>
  <c r="F177" i="13"/>
  <c r="E177" i="13"/>
  <c r="G177" i="13"/>
  <c r="A175" i="14" a="1"/>
  <c r="A175" i="14" s="1"/>
  <c r="D174" i="14"/>
  <c r="B174" i="14"/>
  <c r="C174" i="14"/>
  <c r="C177" i="13"/>
  <c r="D177" i="13"/>
  <c r="A178" i="13" a="1"/>
  <c r="A178" i="13" s="1"/>
  <c r="B177" i="13"/>
  <c r="F178" i="13" l="1"/>
  <c r="H178" i="13"/>
  <c r="E178" i="13"/>
  <c r="G178" i="13"/>
  <c r="G175" i="14"/>
  <c r="F175" i="14"/>
  <c r="H175" i="14"/>
  <c r="E175" i="14"/>
  <c r="A176" i="14" a="1"/>
  <c r="A176" i="14" s="1"/>
  <c r="B175" i="14"/>
  <c r="C175" i="14"/>
  <c r="D175" i="14"/>
  <c r="C178" i="13"/>
  <c r="D178" i="13"/>
  <c r="A179" i="13" a="1"/>
  <c r="A179" i="13" s="1"/>
  <c r="B178" i="13"/>
  <c r="F179" i="13" l="1"/>
  <c r="G179" i="13"/>
  <c r="E179" i="13"/>
  <c r="H179" i="13"/>
  <c r="F176" i="14"/>
  <c r="G176" i="14"/>
  <c r="E176" i="14"/>
  <c r="H176" i="14"/>
  <c r="A177" i="14" a="1"/>
  <c r="A177" i="14" s="1"/>
  <c r="B176" i="14"/>
  <c r="C176" i="14"/>
  <c r="D176" i="14"/>
  <c r="C179" i="13"/>
  <c r="D179" i="13"/>
  <c r="A180" i="13" a="1"/>
  <c r="A180" i="13" s="1"/>
  <c r="B179" i="13"/>
  <c r="E177" i="14" l="1"/>
  <c r="F177" i="14"/>
  <c r="H177" i="14"/>
  <c r="G177" i="14"/>
  <c r="H180" i="13"/>
  <c r="E180" i="13"/>
  <c r="F180" i="13"/>
  <c r="G180" i="13"/>
  <c r="A178" i="14" a="1"/>
  <c r="A178" i="14" s="1"/>
  <c r="C177" i="14"/>
  <c r="D177" i="14"/>
  <c r="B177" i="14"/>
  <c r="C180" i="13"/>
  <c r="D180" i="13"/>
  <c r="A181" i="13" a="1"/>
  <c r="A181" i="13" s="1"/>
  <c r="B180" i="13"/>
  <c r="G178" i="14" l="1"/>
  <c r="E178" i="14"/>
  <c r="F178" i="14"/>
  <c r="H178" i="14"/>
  <c r="H181" i="13"/>
  <c r="G181" i="13"/>
  <c r="E181" i="13"/>
  <c r="F181" i="13"/>
  <c r="A179" i="14" a="1"/>
  <c r="A179" i="14" s="1"/>
  <c r="D178" i="14"/>
  <c r="B178" i="14"/>
  <c r="C178" i="14"/>
  <c r="D181" i="13"/>
  <c r="C181" i="13"/>
  <c r="A182" i="13" a="1"/>
  <c r="A182" i="13" s="1"/>
  <c r="B181" i="13"/>
  <c r="H179" i="14" l="1"/>
  <c r="E179" i="14"/>
  <c r="F179" i="14"/>
  <c r="G179" i="14"/>
  <c r="F182" i="13"/>
  <c r="G182" i="13"/>
  <c r="E182" i="13"/>
  <c r="H182" i="13"/>
  <c r="A180" i="14" a="1"/>
  <c r="A180" i="14" s="1"/>
  <c r="B179" i="14"/>
  <c r="C179" i="14"/>
  <c r="D179" i="14"/>
  <c r="C182" i="13"/>
  <c r="D182" i="13"/>
  <c r="A183" i="13" a="1"/>
  <c r="A183" i="13" s="1"/>
  <c r="B182" i="13"/>
  <c r="E180" i="14" l="1"/>
  <c r="H180" i="14"/>
  <c r="G180" i="14"/>
  <c r="F180" i="14"/>
  <c r="H183" i="13"/>
  <c r="G183" i="13"/>
  <c r="E183" i="13"/>
  <c r="F183" i="13"/>
  <c r="A181" i="14" a="1"/>
  <c r="A181" i="14" s="1"/>
  <c r="B180" i="14"/>
  <c r="C180" i="14"/>
  <c r="D180" i="14"/>
  <c r="C183" i="13"/>
  <c r="D183" i="13"/>
  <c r="A184" i="13" a="1"/>
  <c r="A184" i="13" s="1"/>
  <c r="B183" i="13"/>
  <c r="E184" i="13" l="1"/>
  <c r="G184" i="13"/>
  <c r="H184" i="13"/>
  <c r="F184" i="13"/>
  <c r="G181" i="14"/>
  <c r="H181" i="14"/>
  <c r="E181" i="14"/>
  <c r="F181" i="14"/>
  <c r="A182" i="14" a="1"/>
  <c r="A182" i="14" s="1"/>
  <c r="C181" i="14"/>
  <c r="D181" i="14"/>
  <c r="B181" i="14"/>
  <c r="C184" i="13"/>
  <c r="D184" i="13"/>
  <c r="A185" i="13" a="1"/>
  <c r="A185" i="13" s="1"/>
  <c r="B184" i="13"/>
  <c r="G182" i="14" l="1"/>
  <c r="E182" i="14"/>
  <c r="F182" i="14"/>
  <c r="H182" i="14"/>
  <c r="F185" i="13"/>
  <c r="G185" i="13"/>
  <c r="E185" i="13"/>
  <c r="H185" i="13"/>
  <c r="A183" i="14" a="1"/>
  <c r="A183" i="14" s="1"/>
  <c r="D182" i="14"/>
  <c r="B182" i="14"/>
  <c r="C182" i="14"/>
  <c r="C185" i="13"/>
  <c r="D185" i="13"/>
  <c r="A186" i="13" a="1"/>
  <c r="A186" i="13" s="1"/>
  <c r="B185" i="13"/>
  <c r="E183" i="14" l="1"/>
  <c r="G183" i="14"/>
  <c r="H183" i="14"/>
  <c r="F183" i="14"/>
  <c r="H186" i="13"/>
  <c r="E186" i="13"/>
  <c r="F186" i="13"/>
  <c r="G186" i="13"/>
  <c r="A184" i="14" a="1"/>
  <c r="A184" i="14" s="1"/>
  <c r="B183" i="14"/>
  <c r="C183" i="14"/>
  <c r="D183" i="14"/>
  <c r="C186" i="13"/>
  <c r="D186" i="13"/>
  <c r="A187" i="13" a="1"/>
  <c r="A187" i="13" s="1"/>
  <c r="B186" i="13"/>
  <c r="G184" i="14" l="1"/>
  <c r="F184" i="14"/>
  <c r="H184" i="14"/>
  <c r="E184" i="14"/>
  <c r="F187" i="13"/>
  <c r="G187" i="13"/>
  <c r="H187" i="13"/>
  <c r="E187" i="13"/>
  <c r="A185" i="14" a="1"/>
  <c r="A185" i="14" s="1"/>
  <c r="B184" i="14"/>
  <c r="C184" i="14"/>
  <c r="D184" i="14"/>
  <c r="C187" i="13"/>
  <c r="D187" i="13"/>
  <c r="A188" i="13" a="1"/>
  <c r="A188" i="13" s="1"/>
  <c r="B187" i="13"/>
  <c r="F185" i="14" l="1"/>
  <c r="H185" i="14"/>
  <c r="G185" i="14"/>
  <c r="E185" i="14"/>
  <c r="F188" i="13"/>
  <c r="E188" i="13"/>
  <c r="G188" i="13"/>
  <c r="H188" i="13"/>
  <c r="A186" i="14" a="1"/>
  <c r="A186" i="14" s="1"/>
  <c r="C185" i="14"/>
  <c r="D185" i="14"/>
  <c r="B185" i="14"/>
  <c r="C188" i="13"/>
  <c r="D188" i="13"/>
  <c r="A189" i="13" a="1"/>
  <c r="A189" i="13" s="1"/>
  <c r="B188" i="13"/>
  <c r="E186" i="14" l="1"/>
  <c r="F186" i="14"/>
  <c r="G186" i="14"/>
  <c r="H186" i="14"/>
  <c r="H189" i="13"/>
  <c r="E189" i="13"/>
  <c r="G189" i="13"/>
  <c r="F189" i="13"/>
  <c r="A187" i="14" a="1"/>
  <c r="A187" i="14" s="1"/>
  <c r="D186" i="14"/>
  <c r="B186" i="14"/>
  <c r="C186" i="14"/>
  <c r="C189" i="13"/>
  <c r="D189" i="13"/>
  <c r="A190" i="13" a="1"/>
  <c r="A190" i="13" s="1"/>
  <c r="B189" i="13"/>
  <c r="G187" i="14" l="1"/>
  <c r="E187" i="14"/>
  <c r="F187" i="14"/>
  <c r="H187" i="14"/>
  <c r="H190" i="13"/>
  <c r="F190" i="13"/>
  <c r="G190" i="13"/>
  <c r="E190" i="13"/>
  <c r="A188" i="14" a="1"/>
  <c r="A188" i="14" s="1"/>
  <c r="B187" i="14"/>
  <c r="C187" i="14"/>
  <c r="D187" i="14"/>
  <c r="C190" i="13"/>
  <c r="D190" i="13"/>
  <c r="A191" i="13" a="1"/>
  <c r="A191" i="13" s="1"/>
  <c r="B190" i="13"/>
  <c r="H188" i="14" l="1"/>
  <c r="E188" i="14"/>
  <c r="F188" i="14"/>
  <c r="G188" i="14"/>
  <c r="F191" i="13"/>
  <c r="H191" i="13"/>
  <c r="E191" i="13"/>
  <c r="G191" i="13"/>
  <c r="A189" i="14" a="1"/>
  <c r="A189" i="14" s="1"/>
  <c r="B188" i="14"/>
  <c r="C188" i="14"/>
  <c r="D188" i="14"/>
  <c r="C191" i="13"/>
  <c r="D191" i="13"/>
  <c r="A192" i="13" a="1"/>
  <c r="A192" i="13" s="1"/>
  <c r="B191" i="13"/>
  <c r="E189" i="14" l="1"/>
  <c r="H189" i="14"/>
  <c r="F189" i="14"/>
  <c r="G189" i="14"/>
  <c r="H192" i="13"/>
  <c r="G192" i="13"/>
  <c r="F192" i="13"/>
  <c r="E192" i="13"/>
  <c r="A190" i="14" a="1"/>
  <c r="A190" i="14" s="1"/>
  <c r="C189" i="14"/>
  <c r="D189" i="14"/>
  <c r="B189" i="14"/>
  <c r="C192" i="13"/>
  <c r="D192" i="13"/>
  <c r="A193" i="13" a="1"/>
  <c r="A193" i="13" s="1"/>
  <c r="B192" i="13"/>
  <c r="G190" i="14" l="1"/>
  <c r="H190" i="14"/>
  <c r="E190" i="14"/>
  <c r="F190" i="14"/>
  <c r="H193" i="13"/>
  <c r="E193" i="13"/>
  <c r="G193" i="13"/>
  <c r="F193" i="13"/>
  <c r="A191" i="14" a="1"/>
  <c r="A191" i="14" s="1"/>
  <c r="D190" i="14"/>
  <c r="B190" i="14"/>
  <c r="C190" i="14"/>
  <c r="D193" i="13"/>
  <c r="C193" i="13"/>
  <c r="A194" i="13" a="1"/>
  <c r="A194" i="13" s="1"/>
  <c r="B193" i="13"/>
  <c r="G191" i="14" l="1"/>
  <c r="H191" i="14"/>
  <c r="E191" i="14"/>
  <c r="F191" i="14"/>
  <c r="F194" i="13"/>
  <c r="G194" i="13"/>
  <c r="H194" i="13"/>
  <c r="E194" i="13"/>
  <c r="A192" i="14" a="1"/>
  <c r="A192" i="14" s="1"/>
  <c r="B191" i="14"/>
  <c r="C191" i="14"/>
  <c r="D191" i="14"/>
  <c r="C194" i="13"/>
  <c r="D194" i="13"/>
  <c r="A195" i="13" a="1"/>
  <c r="A195" i="13" s="1"/>
  <c r="B194" i="13"/>
  <c r="E192" i="14" l="1"/>
  <c r="G192" i="14"/>
  <c r="H192" i="14"/>
  <c r="F192" i="14"/>
  <c r="H195" i="13"/>
  <c r="E195" i="13"/>
  <c r="G195" i="13"/>
  <c r="F195" i="13"/>
  <c r="A193" i="14" a="1"/>
  <c r="A193" i="14" s="1"/>
  <c r="B192" i="14"/>
  <c r="C192" i="14"/>
  <c r="D192" i="14"/>
  <c r="C195" i="13"/>
  <c r="D195" i="13"/>
  <c r="A196" i="13" a="1"/>
  <c r="A196" i="13" s="1"/>
  <c r="B195" i="13"/>
  <c r="G193" i="14" l="1"/>
  <c r="F193" i="14"/>
  <c r="E193" i="14"/>
  <c r="H193" i="14"/>
  <c r="F196" i="13"/>
  <c r="H196" i="13"/>
  <c r="E196" i="13"/>
  <c r="G196" i="13"/>
  <c r="A194" i="14" a="1"/>
  <c r="A194" i="14" s="1"/>
  <c r="D193" i="14"/>
  <c r="C193" i="14"/>
  <c r="B193" i="14"/>
  <c r="C196" i="13"/>
  <c r="D196" i="13"/>
  <c r="A197" i="13" a="1"/>
  <c r="A197" i="13" s="1"/>
  <c r="B196" i="13"/>
  <c r="F194" i="14" l="1"/>
  <c r="G194" i="14"/>
  <c r="E194" i="14"/>
  <c r="H194" i="14"/>
  <c r="F197" i="13"/>
  <c r="G197" i="13"/>
  <c r="H197" i="13"/>
  <c r="E197" i="13"/>
  <c r="A195" i="14" a="1"/>
  <c r="A195" i="14" s="1"/>
  <c r="B194" i="14"/>
  <c r="D194" i="14"/>
  <c r="C194" i="14"/>
  <c r="C197" i="13"/>
  <c r="D197" i="13"/>
  <c r="A198" i="13" a="1"/>
  <c r="A198" i="13" s="1"/>
  <c r="B197" i="13"/>
  <c r="E195" i="14" l="1"/>
  <c r="F195" i="14"/>
  <c r="G195" i="14"/>
  <c r="H195" i="14"/>
  <c r="H198" i="13"/>
  <c r="E198" i="13"/>
  <c r="F198" i="13"/>
  <c r="G198" i="13"/>
  <c r="A196" i="14" a="1"/>
  <c r="A196" i="14" s="1"/>
  <c r="B195" i="14"/>
  <c r="C195" i="14"/>
  <c r="D195" i="14"/>
  <c r="C198" i="13"/>
  <c r="D198" i="13"/>
  <c r="A199" i="13" a="1"/>
  <c r="A199" i="13" s="1"/>
  <c r="B198" i="13"/>
  <c r="G196" i="14" l="1"/>
  <c r="E196" i="14"/>
  <c r="F196" i="14"/>
  <c r="H196" i="14"/>
  <c r="H199" i="13"/>
  <c r="E199" i="13"/>
  <c r="F199" i="13"/>
  <c r="G199" i="13"/>
  <c r="A197" i="14" a="1"/>
  <c r="A197" i="14" s="1"/>
  <c r="C196" i="14"/>
  <c r="D196" i="14"/>
  <c r="B196" i="14"/>
  <c r="C199" i="13"/>
  <c r="D199" i="13"/>
  <c r="A200" i="13" a="1"/>
  <c r="A200" i="13" s="1"/>
  <c r="B199" i="13"/>
  <c r="H197" i="14" l="1"/>
  <c r="E197" i="14"/>
  <c r="F197" i="14"/>
  <c r="G197" i="14"/>
  <c r="F200" i="13"/>
  <c r="G200" i="13"/>
  <c r="H200" i="13"/>
  <c r="E200" i="13"/>
  <c r="A198" i="14" a="1"/>
  <c r="A198" i="14" s="1"/>
  <c r="D197" i="14"/>
  <c r="B197" i="14"/>
  <c r="C197" i="14"/>
  <c r="C200" i="13"/>
  <c r="D200" i="13"/>
  <c r="A201" i="13" a="1"/>
  <c r="A201" i="13" s="1"/>
  <c r="B200" i="13"/>
  <c r="H201" i="13" l="1"/>
  <c r="G201" i="13"/>
  <c r="E201" i="13"/>
  <c r="F201" i="13"/>
  <c r="E198" i="14"/>
  <c r="H198" i="14"/>
  <c r="F198" i="14"/>
  <c r="G198" i="14"/>
  <c r="A199" i="14" a="1"/>
  <c r="A199" i="14" s="1"/>
  <c r="C198" i="14"/>
  <c r="B198" i="14"/>
  <c r="D198" i="14"/>
  <c r="C201" i="13"/>
  <c r="D201" i="13"/>
  <c r="A202" i="13" a="1"/>
  <c r="A202" i="13" s="1"/>
  <c r="B201" i="13"/>
  <c r="G202" i="13" l="1"/>
  <c r="F202" i="13"/>
  <c r="H202" i="13"/>
  <c r="E202" i="13"/>
  <c r="G199" i="14"/>
  <c r="H199" i="14"/>
  <c r="F199" i="14"/>
  <c r="E199" i="14"/>
  <c r="A200" i="14" a="1"/>
  <c r="A200" i="14" s="1"/>
  <c r="B199" i="14"/>
  <c r="D199" i="14"/>
  <c r="C199" i="14"/>
  <c r="C202" i="13"/>
  <c r="D202" i="13"/>
  <c r="A203" i="13" a="1"/>
  <c r="A203" i="13" s="1"/>
  <c r="B202" i="13"/>
  <c r="F203" i="13" l="1"/>
  <c r="G203" i="13"/>
  <c r="E203" i="13"/>
  <c r="H203" i="13"/>
  <c r="G200" i="14"/>
  <c r="H200" i="14"/>
  <c r="E200" i="14"/>
  <c r="F200" i="14"/>
  <c r="A201" i="14" a="1"/>
  <c r="A201" i="14" s="1"/>
  <c r="C200" i="14"/>
  <c r="B200" i="14"/>
  <c r="D200" i="14"/>
  <c r="C203" i="13"/>
  <c r="D203" i="13"/>
  <c r="A204" i="13" a="1"/>
  <c r="A204" i="13" s="1"/>
  <c r="B203" i="13"/>
  <c r="H204" i="13" l="1"/>
  <c r="G204" i="13"/>
  <c r="E204" i="13"/>
  <c r="F204" i="13"/>
  <c r="E201" i="14"/>
  <c r="G201" i="14"/>
  <c r="F201" i="14"/>
  <c r="H201" i="14"/>
  <c r="A202" i="14" a="1"/>
  <c r="A202" i="14" s="1"/>
  <c r="D201" i="14"/>
  <c r="C201" i="14"/>
  <c r="B201" i="14"/>
  <c r="C204" i="13"/>
  <c r="D204" i="13"/>
  <c r="A205" i="13" a="1"/>
  <c r="A205" i="13" s="1"/>
  <c r="B204" i="13"/>
  <c r="G202" i="14" l="1"/>
  <c r="F202" i="14"/>
  <c r="H202" i="14"/>
  <c r="E202" i="14"/>
  <c r="F205" i="13"/>
  <c r="G205" i="13"/>
  <c r="H205" i="13"/>
  <c r="E205" i="13"/>
  <c r="A203" i="14" a="1"/>
  <c r="A203" i="14" s="1"/>
  <c r="D202" i="14"/>
  <c r="B202" i="14"/>
  <c r="C202" i="14"/>
  <c r="C205" i="13"/>
  <c r="D205" i="13"/>
  <c r="A206" i="13" a="1"/>
  <c r="A206" i="13" s="1"/>
  <c r="B205" i="13"/>
  <c r="F203" i="14" l="1"/>
  <c r="G203" i="14"/>
  <c r="E203" i="14"/>
  <c r="H203" i="14"/>
  <c r="F206" i="13"/>
  <c r="H206" i="13"/>
  <c r="E206" i="13"/>
  <c r="G206" i="13"/>
  <c r="A204" i="14" a="1"/>
  <c r="A204" i="14" s="1"/>
  <c r="B203" i="14"/>
  <c r="C203" i="14"/>
  <c r="D203" i="14"/>
  <c r="C206" i="13"/>
  <c r="D206" i="13"/>
  <c r="A207" i="13" a="1"/>
  <c r="A207" i="13" s="1"/>
  <c r="B206" i="13"/>
  <c r="E204" i="14" l="1"/>
  <c r="F204" i="14"/>
  <c r="H204" i="14"/>
  <c r="G204" i="14"/>
  <c r="H207" i="13"/>
  <c r="E207" i="13"/>
  <c r="G207" i="13"/>
  <c r="F207" i="13"/>
  <c r="A205" i="14" a="1"/>
  <c r="A205" i="14" s="1"/>
  <c r="C204" i="14"/>
  <c r="D204" i="14"/>
  <c r="B204" i="14"/>
  <c r="C207" i="13"/>
  <c r="D207" i="13"/>
  <c r="A208" i="13" a="1"/>
  <c r="A208" i="13" s="1"/>
  <c r="B207" i="13"/>
  <c r="G205" i="14" l="1"/>
  <c r="E205" i="14"/>
  <c r="F205" i="14"/>
  <c r="H205" i="14"/>
  <c r="H208" i="13"/>
  <c r="E208" i="13"/>
  <c r="G208" i="13"/>
  <c r="F208" i="13"/>
  <c r="A206" i="14" a="1"/>
  <c r="A206" i="14" s="1"/>
  <c r="D205" i="14"/>
  <c r="B205" i="14"/>
  <c r="C205" i="14"/>
  <c r="C208" i="13"/>
  <c r="D208" i="13"/>
  <c r="A209" i="13" a="1"/>
  <c r="A209" i="13" s="1"/>
  <c r="B208" i="13"/>
  <c r="H206" i="14" l="1"/>
  <c r="E206" i="14"/>
  <c r="F206" i="14"/>
  <c r="G206" i="14"/>
  <c r="F209" i="13"/>
  <c r="H209" i="13"/>
  <c r="E209" i="13"/>
  <c r="G209" i="13"/>
  <c r="A207" i="14" a="1"/>
  <c r="A207" i="14" s="1"/>
  <c r="C206" i="14"/>
  <c r="D206" i="14"/>
  <c r="B206" i="14"/>
  <c r="C209" i="13"/>
  <c r="D209" i="13"/>
  <c r="A210" i="13" a="1"/>
  <c r="A210" i="13" s="1"/>
  <c r="B209" i="13"/>
  <c r="H210" i="13" l="1"/>
  <c r="G210" i="13"/>
  <c r="F210" i="13"/>
  <c r="E210" i="13"/>
  <c r="E207" i="14"/>
  <c r="H207" i="14"/>
  <c r="G207" i="14"/>
  <c r="F207" i="14"/>
  <c r="A208" i="14" a="1"/>
  <c r="A208" i="14" s="1"/>
  <c r="B207" i="14"/>
  <c r="D207" i="14"/>
  <c r="C207" i="14"/>
  <c r="C210" i="13"/>
  <c r="D210" i="13"/>
  <c r="A211" i="13" a="1"/>
  <c r="A211" i="13" s="1"/>
  <c r="B210" i="13"/>
  <c r="G208" i="14" l="1"/>
  <c r="H208" i="14"/>
  <c r="E208" i="14"/>
  <c r="F208" i="14"/>
  <c r="H211" i="13"/>
  <c r="F211" i="13"/>
  <c r="E211" i="13"/>
  <c r="G211" i="13"/>
  <c r="A209" i="14" a="1"/>
  <c r="A209" i="14" s="1"/>
  <c r="C208" i="14"/>
  <c r="B208" i="14"/>
  <c r="D208" i="14"/>
  <c r="C211" i="13"/>
  <c r="D211" i="13"/>
  <c r="A212" i="13" a="1"/>
  <c r="A212" i="13" s="1"/>
  <c r="B211" i="13"/>
  <c r="G209" i="14" l="1"/>
  <c r="E209" i="14"/>
  <c r="H209" i="14"/>
  <c r="F209" i="14"/>
  <c r="F212" i="13"/>
  <c r="G212" i="13"/>
  <c r="E212" i="13"/>
  <c r="H212" i="13"/>
  <c r="A210" i="14" a="1"/>
  <c r="A210" i="14" s="1"/>
  <c r="D209" i="14"/>
  <c r="C209" i="14"/>
  <c r="B209" i="14"/>
  <c r="C212" i="13"/>
  <c r="D212" i="13"/>
  <c r="A213" i="13" a="1"/>
  <c r="A213" i="13" s="1"/>
  <c r="B212" i="13"/>
  <c r="E210" i="14" l="1"/>
  <c r="G210" i="14"/>
  <c r="H210" i="14"/>
  <c r="F210" i="14"/>
  <c r="H213" i="13"/>
  <c r="F213" i="13"/>
  <c r="G213" i="13"/>
  <c r="E213" i="13"/>
  <c r="A211" i="14" a="1"/>
  <c r="A211" i="14" s="1"/>
  <c r="B210" i="14"/>
  <c r="D210" i="14"/>
  <c r="C210" i="14"/>
  <c r="D213" i="13"/>
  <c r="C213" i="13"/>
  <c r="A214" i="13" a="1"/>
  <c r="A214" i="13" s="1"/>
  <c r="B213" i="13"/>
  <c r="G211" i="14" l="1"/>
  <c r="F211" i="14"/>
  <c r="H211" i="14"/>
  <c r="E211" i="14"/>
  <c r="F214" i="13"/>
  <c r="E214" i="13"/>
  <c r="G214" i="13"/>
  <c r="H214" i="13"/>
  <c r="A212" i="14" a="1"/>
  <c r="A212" i="14" s="1"/>
  <c r="B211" i="14"/>
  <c r="C211" i="14"/>
  <c r="D211" i="14"/>
  <c r="C214" i="13"/>
  <c r="D214" i="13"/>
  <c r="A215" i="13" a="1"/>
  <c r="A215" i="13" s="1"/>
  <c r="B214" i="13"/>
  <c r="F212" i="14" l="1"/>
  <c r="H212" i="14"/>
  <c r="E212" i="14"/>
  <c r="G212" i="14"/>
  <c r="F215" i="13"/>
  <c r="G215" i="13"/>
  <c r="E215" i="13"/>
  <c r="H215" i="13"/>
  <c r="A213" i="14" a="1"/>
  <c r="A213" i="14" s="1"/>
  <c r="C212" i="14"/>
  <c r="D212" i="14"/>
  <c r="B212" i="14"/>
  <c r="D215" i="13"/>
  <c r="C215" i="13"/>
  <c r="A216" i="13" a="1"/>
  <c r="A216" i="13" s="1"/>
  <c r="B215" i="13"/>
  <c r="E213" i="14" l="1"/>
  <c r="F213" i="14"/>
  <c r="G213" i="14"/>
  <c r="H213" i="14"/>
  <c r="H216" i="13"/>
  <c r="E216" i="13"/>
  <c r="F216" i="13"/>
  <c r="G216" i="13"/>
  <c r="A214" i="14" a="1"/>
  <c r="A214" i="14" s="1"/>
  <c r="D213" i="14"/>
  <c r="B213" i="14"/>
  <c r="C213" i="14"/>
  <c r="C216" i="13"/>
  <c r="D216" i="13"/>
  <c r="A217" i="13" a="1"/>
  <c r="A217" i="13" s="1"/>
  <c r="B216" i="13"/>
  <c r="G214" i="14" l="1"/>
  <c r="E214" i="14"/>
  <c r="F214" i="14"/>
  <c r="H214" i="14"/>
  <c r="H217" i="13"/>
  <c r="G217" i="13"/>
  <c r="E217" i="13"/>
  <c r="F217" i="13"/>
  <c r="A215" i="14" a="1"/>
  <c r="A215" i="14" s="1"/>
  <c r="C214" i="14"/>
  <c r="B214" i="14"/>
  <c r="D214" i="14"/>
  <c r="C217" i="13"/>
  <c r="D217" i="13"/>
  <c r="A218" i="13" a="1"/>
  <c r="A218" i="13" s="1"/>
  <c r="B217" i="13"/>
  <c r="F218" i="13" l="1"/>
  <c r="G218" i="13"/>
  <c r="H218" i="13"/>
  <c r="E218" i="13"/>
  <c r="H215" i="14"/>
  <c r="E215" i="14"/>
  <c r="F215" i="14"/>
  <c r="G215" i="14"/>
  <c r="A216" i="14" a="1"/>
  <c r="A216" i="14" s="1"/>
  <c r="B215" i="14"/>
  <c r="D215" i="14"/>
  <c r="C215" i="14"/>
  <c r="C218" i="13"/>
  <c r="D218" i="13"/>
  <c r="A219" i="13" a="1"/>
  <c r="A219" i="13" s="1"/>
  <c r="B218" i="13"/>
  <c r="E216" i="14" l="1"/>
  <c r="H216" i="14"/>
  <c r="F216" i="14"/>
  <c r="G216" i="14"/>
  <c r="H219" i="13"/>
  <c r="G219" i="13"/>
  <c r="E219" i="13"/>
  <c r="F219" i="13"/>
  <c r="A217" i="14" a="1"/>
  <c r="A217" i="14" s="1"/>
  <c r="C216" i="14"/>
  <c r="B216" i="14"/>
  <c r="D216" i="14"/>
  <c r="C219" i="13"/>
  <c r="D219" i="13"/>
  <c r="A220" i="13" a="1"/>
  <c r="A220" i="13" s="1"/>
  <c r="B219" i="13"/>
  <c r="G217" i="14" l="1"/>
  <c r="H217" i="14"/>
  <c r="E217" i="14"/>
  <c r="F217" i="14"/>
  <c r="G220" i="13"/>
  <c r="E220" i="13"/>
  <c r="F220" i="13"/>
  <c r="H220" i="13"/>
  <c r="A218" i="14" a="1"/>
  <c r="A218" i="14" s="1"/>
  <c r="D217" i="14"/>
  <c r="C217" i="14"/>
  <c r="B217" i="14"/>
  <c r="C220" i="13"/>
  <c r="D220" i="13"/>
  <c r="A221" i="13" a="1"/>
  <c r="A221" i="13" s="1"/>
  <c r="B220" i="13"/>
  <c r="F221" i="13" l="1"/>
  <c r="G221" i="13"/>
  <c r="H221" i="13"/>
  <c r="E221" i="13"/>
  <c r="G218" i="14"/>
  <c r="H218" i="14"/>
  <c r="F218" i="14"/>
  <c r="E218" i="14"/>
  <c r="A219" i="14" a="1"/>
  <c r="A219" i="14" s="1"/>
  <c r="D218" i="14"/>
  <c r="B218" i="14"/>
  <c r="C218" i="14"/>
  <c r="C221" i="13"/>
  <c r="D221" i="13"/>
  <c r="A222" i="13" a="1"/>
  <c r="A222" i="13" s="1"/>
  <c r="B221" i="13"/>
  <c r="H222" i="13" l="1"/>
  <c r="G222" i="13"/>
  <c r="E222" i="13"/>
  <c r="F222" i="13"/>
  <c r="E219" i="14"/>
  <c r="G219" i="14"/>
  <c r="H219" i="14"/>
  <c r="F219" i="14"/>
  <c r="A220" i="14" a="1"/>
  <c r="A220" i="14" s="1"/>
  <c r="B219" i="14"/>
  <c r="C219" i="14"/>
  <c r="D219" i="14"/>
  <c r="C222" i="13"/>
  <c r="D222" i="13"/>
  <c r="A223" i="13" a="1"/>
  <c r="A223" i="13" s="1"/>
  <c r="B222" i="13"/>
  <c r="G220" i="14" l="1"/>
  <c r="F220" i="14"/>
  <c r="E220" i="14"/>
  <c r="H220" i="14"/>
  <c r="F223" i="13"/>
  <c r="G223" i="13"/>
  <c r="H223" i="13"/>
  <c r="E223" i="13"/>
  <c r="A221" i="14" a="1"/>
  <c r="A221" i="14" s="1"/>
  <c r="C220" i="14"/>
  <c r="D220" i="14"/>
  <c r="B220" i="14"/>
  <c r="C223" i="13"/>
  <c r="D223" i="13"/>
  <c r="A224" i="13" a="1"/>
  <c r="A224" i="13" s="1"/>
  <c r="B223" i="13"/>
  <c r="F224" i="13" l="1"/>
  <c r="H224" i="13"/>
  <c r="E224" i="13"/>
  <c r="G224" i="13"/>
  <c r="G221" i="14"/>
  <c r="E221" i="14"/>
  <c r="H221" i="14"/>
  <c r="F221" i="14"/>
  <c r="A222" i="14" a="1"/>
  <c r="A222" i="14" s="1"/>
  <c r="D221" i="14"/>
  <c r="B221" i="14"/>
  <c r="C221" i="14"/>
  <c r="C224" i="13"/>
  <c r="D224" i="13"/>
  <c r="A225" i="13" a="1"/>
  <c r="A225" i="13" s="1"/>
  <c r="B224" i="13"/>
  <c r="H225" i="13" l="1"/>
  <c r="E225" i="13"/>
  <c r="F225" i="13"/>
  <c r="G225" i="13"/>
  <c r="E222" i="14"/>
  <c r="F222" i="14"/>
  <c r="G222" i="14"/>
  <c r="H222" i="14"/>
  <c r="A223" i="14" a="1"/>
  <c r="A223" i="14" s="1"/>
  <c r="C222" i="14"/>
  <c r="D222" i="14"/>
  <c r="B222" i="14"/>
  <c r="D225" i="13"/>
  <c r="C225" i="13"/>
  <c r="A226" i="13" a="1"/>
  <c r="A226" i="13" s="1"/>
  <c r="B225" i="13"/>
  <c r="G223" i="14" l="1"/>
  <c r="H223" i="14"/>
  <c r="E223" i="14"/>
  <c r="F223" i="14"/>
  <c r="H226" i="13"/>
  <c r="F226" i="13"/>
  <c r="G226" i="13"/>
  <c r="E226" i="13"/>
  <c r="A224" i="14" a="1"/>
  <c r="A224" i="14" s="1"/>
  <c r="B223" i="14"/>
  <c r="D223" i="14"/>
  <c r="C223" i="14"/>
  <c r="C226" i="13"/>
  <c r="D226" i="13"/>
  <c r="A227" i="13" a="1"/>
  <c r="A227" i="13" s="1"/>
  <c r="B226" i="13"/>
  <c r="E224" i="14" l="1"/>
  <c r="H224" i="14"/>
  <c r="F224" i="14"/>
  <c r="G224" i="14"/>
  <c r="F227" i="13"/>
  <c r="E227" i="13"/>
  <c r="G227" i="13"/>
  <c r="H227" i="13"/>
  <c r="A225" i="14" a="1"/>
  <c r="A225" i="14" s="1"/>
  <c r="C224" i="14"/>
  <c r="B224" i="14"/>
  <c r="D224" i="14"/>
  <c r="C227" i="13"/>
  <c r="D227" i="13"/>
  <c r="A228" i="13" a="1"/>
  <c r="A228" i="13" s="1"/>
  <c r="B227" i="13"/>
  <c r="E225" i="14" l="1"/>
  <c r="H225" i="14"/>
  <c r="F225" i="14"/>
  <c r="G225" i="14"/>
  <c r="H228" i="13"/>
  <c r="G228" i="13"/>
  <c r="F228" i="13"/>
  <c r="E228" i="13"/>
  <c r="A226" i="14" a="1"/>
  <c r="A226" i="14" s="1"/>
  <c r="D225" i="14"/>
  <c r="C225" i="14"/>
  <c r="B225" i="14"/>
  <c r="C228" i="13"/>
  <c r="D228" i="13"/>
  <c r="A229" i="13" a="1"/>
  <c r="A229" i="13" s="1"/>
  <c r="B228" i="13"/>
  <c r="G226" i="14" l="1"/>
  <c r="E226" i="14"/>
  <c r="H226" i="14"/>
  <c r="F226" i="14"/>
  <c r="F229" i="13"/>
  <c r="H229" i="13"/>
  <c r="E229" i="13"/>
  <c r="G229" i="13"/>
  <c r="A227" i="14" a="1"/>
  <c r="A227" i="14" s="1"/>
  <c r="B226" i="14"/>
  <c r="D226" i="14"/>
  <c r="C226" i="14"/>
  <c r="C229" i="13"/>
  <c r="D229" i="13"/>
  <c r="A230" i="13" a="1"/>
  <c r="A230" i="13" s="1"/>
  <c r="B229" i="13"/>
  <c r="G227" i="14" l="1"/>
  <c r="F227" i="14"/>
  <c r="E227" i="14"/>
  <c r="H227" i="14"/>
  <c r="F230" i="13"/>
  <c r="G230" i="13"/>
  <c r="H230" i="13"/>
  <c r="E230" i="13"/>
  <c r="A228" i="14" a="1"/>
  <c r="A228" i="14" s="1"/>
  <c r="B227" i="14"/>
  <c r="C227" i="14"/>
  <c r="D227" i="14"/>
  <c r="C230" i="13"/>
  <c r="D230" i="13"/>
  <c r="A231" i="13" a="1"/>
  <c r="A231" i="13" s="1"/>
  <c r="B230" i="13"/>
  <c r="E228" i="14" l="1"/>
  <c r="F228" i="14"/>
  <c r="G228" i="14"/>
  <c r="H228" i="14"/>
  <c r="H231" i="13"/>
  <c r="F231" i="13"/>
  <c r="G231" i="13"/>
  <c r="E231" i="13"/>
  <c r="A229" i="14" a="1"/>
  <c r="A229" i="14" s="1"/>
  <c r="C228" i="14"/>
  <c r="D228" i="14"/>
  <c r="B228" i="14"/>
  <c r="C231" i="13"/>
  <c r="D231" i="13"/>
  <c r="A232" i="13" a="1"/>
  <c r="A232" i="13" s="1"/>
  <c r="B231" i="13"/>
  <c r="G229" i="14" l="1"/>
  <c r="F229" i="14"/>
  <c r="H229" i="14"/>
  <c r="E229" i="14"/>
  <c r="F232" i="13"/>
  <c r="H232" i="13"/>
  <c r="E232" i="13"/>
  <c r="G232" i="13"/>
  <c r="A230" i="14" a="1"/>
  <c r="A230" i="14" s="1"/>
  <c r="D229" i="14"/>
  <c r="B229" i="14"/>
  <c r="C229" i="14"/>
  <c r="C232" i="13"/>
  <c r="D232" i="13"/>
  <c r="A233" i="13" a="1"/>
  <c r="A233" i="13" s="1"/>
  <c r="B232" i="13"/>
  <c r="F230" i="14" l="1"/>
  <c r="H230" i="14"/>
  <c r="G230" i="14"/>
  <c r="E230" i="14"/>
  <c r="F233" i="13"/>
  <c r="G233" i="13"/>
  <c r="E233" i="13"/>
  <c r="H233" i="13"/>
  <c r="A231" i="14" a="1"/>
  <c r="A231" i="14" s="1"/>
  <c r="C230" i="14"/>
  <c r="B230" i="14"/>
  <c r="D230" i="14"/>
  <c r="C233" i="13"/>
  <c r="D233" i="13"/>
  <c r="A234" i="13" a="1"/>
  <c r="A234" i="13" s="1"/>
  <c r="B233" i="13"/>
  <c r="E231" i="14" l="1"/>
  <c r="F231" i="14"/>
  <c r="H231" i="14"/>
  <c r="G231" i="14"/>
  <c r="H234" i="13"/>
  <c r="E234" i="13"/>
  <c r="G234" i="13"/>
  <c r="F234" i="13"/>
  <c r="A232" i="14" a="1"/>
  <c r="A232" i="14" s="1"/>
  <c r="B231" i="14"/>
  <c r="D231" i="14"/>
  <c r="C231" i="14"/>
  <c r="C234" i="13"/>
  <c r="D234" i="13"/>
  <c r="A235" i="13" a="1"/>
  <c r="A235" i="13" s="1"/>
  <c r="B234" i="13"/>
  <c r="G232" i="14" l="1"/>
  <c r="F232" i="14"/>
  <c r="E232" i="14"/>
  <c r="H232" i="14"/>
  <c r="H235" i="13"/>
  <c r="G235" i="13"/>
  <c r="E235" i="13"/>
  <c r="F235" i="13"/>
  <c r="A233" i="14" a="1"/>
  <c r="A233" i="14" s="1"/>
  <c r="C232" i="14"/>
  <c r="B232" i="14"/>
  <c r="D232" i="14"/>
  <c r="C235" i="13"/>
  <c r="D235" i="13"/>
  <c r="A236" i="13" a="1"/>
  <c r="A236" i="13" s="1"/>
  <c r="B235" i="13"/>
  <c r="E233" i="14" l="1"/>
  <c r="H233" i="14"/>
  <c r="F233" i="14"/>
  <c r="G233" i="14"/>
  <c r="F236" i="13"/>
  <c r="G236" i="13"/>
  <c r="H236" i="13"/>
  <c r="E236" i="13"/>
  <c r="A234" i="14" a="1"/>
  <c r="A234" i="14" s="1"/>
  <c r="D233" i="14"/>
  <c r="C233" i="14"/>
  <c r="B233" i="14"/>
  <c r="C236" i="13"/>
  <c r="D236" i="13"/>
  <c r="A237" i="13" a="1"/>
  <c r="A237" i="13" s="1"/>
  <c r="B236" i="13"/>
  <c r="E234" i="14" l="1"/>
  <c r="H234" i="14"/>
  <c r="G234" i="14"/>
  <c r="F234" i="14"/>
  <c r="H237" i="13"/>
  <c r="G237" i="13"/>
  <c r="E237" i="13"/>
  <c r="F237" i="13"/>
  <c r="A235" i="14" a="1"/>
  <c r="A235" i="14" s="1"/>
  <c r="D234" i="14"/>
  <c r="B234" i="14"/>
  <c r="C234" i="14"/>
  <c r="C237" i="13"/>
  <c r="D237" i="13"/>
  <c r="A238" i="13" a="1"/>
  <c r="A238" i="13" s="1"/>
  <c r="B237" i="13"/>
  <c r="G235" i="14" l="1"/>
  <c r="E235" i="14"/>
  <c r="F235" i="14"/>
  <c r="H235" i="14"/>
  <c r="E238" i="13"/>
  <c r="F238" i="13"/>
  <c r="H238" i="13"/>
  <c r="G238" i="13"/>
  <c r="A236" i="14" a="1"/>
  <c r="A236" i="14" s="1"/>
  <c r="B235" i="14"/>
  <c r="C235" i="14"/>
  <c r="D235" i="14"/>
  <c r="C238" i="13"/>
  <c r="D238" i="13"/>
  <c r="A239" i="13" a="1"/>
  <c r="A239" i="13" s="1"/>
  <c r="B238" i="13"/>
  <c r="F239" i="13" l="1"/>
  <c r="G239" i="13"/>
  <c r="E239" i="13"/>
  <c r="H239" i="13"/>
  <c r="G236" i="14"/>
  <c r="H236" i="14"/>
  <c r="E236" i="14"/>
  <c r="F236" i="14"/>
  <c r="A237" i="14" a="1"/>
  <c r="A237" i="14" s="1"/>
  <c r="C236" i="14"/>
  <c r="D236" i="14"/>
  <c r="B236" i="14"/>
  <c r="C239" i="13"/>
  <c r="D239" i="13"/>
  <c r="A240" i="13" a="1"/>
  <c r="A240" i="13" s="1"/>
  <c r="B239" i="13"/>
  <c r="E237" i="14" l="1"/>
  <c r="H237" i="14"/>
  <c r="G237" i="14"/>
  <c r="F237" i="14"/>
  <c r="H240" i="13"/>
  <c r="E240" i="13"/>
  <c r="F240" i="13"/>
  <c r="G240" i="13"/>
  <c r="A238" i="14" a="1"/>
  <c r="A238" i="14" s="1"/>
  <c r="D237" i="14"/>
  <c r="B237" i="14"/>
  <c r="C237" i="14"/>
  <c r="C240" i="13"/>
  <c r="D240" i="13"/>
  <c r="A241" i="13" a="1"/>
  <c r="A241" i="13" s="1"/>
  <c r="B240" i="13"/>
  <c r="G238" i="14" l="1"/>
  <c r="F238" i="14"/>
  <c r="E238" i="14"/>
  <c r="H238" i="14"/>
  <c r="F241" i="13"/>
  <c r="G241" i="13"/>
  <c r="E241" i="13"/>
  <c r="H241" i="13"/>
  <c r="A239" i="14" a="1"/>
  <c r="A239" i="14" s="1"/>
  <c r="C238" i="14"/>
  <c r="D238" i="14"/>
  <c r="B238" i="14"/>
  <c r="C241" i="13"/>
  <c r="D241" i="13"/>
  <c r="A242" i="13" a="1"/>
  <c r="A242" i="13" s="1"/>
  <c r="B241" i="13"/>
  <c r="F242" i="13" l="1"/>
  <c r="E242" i="13"/>
  <c r="H242" i="13"/>
  <c r="G242" i="13"/>
  <c r="E239" i="14"/>
  <c r="F239" i="14"/>
  <c r="H239" i="14"/>
  <c r="G239" i="14"/>
  <c r="A240" i="14" a="1"/>
  <c r="A240" i="14" s="1"/>
  <c r="B239" i="14"/>
  <c r="D239" i="14"/>
  <c r="C239" i="14"/>
  <c r="C242" i="13"/>
  <c r="D242" i="13"/>
  <c r="A243" i="13" a="1"/>
  <c r="A243" i="13" s="1"/>
  <c r="B242" i="13"/>
  <c r="H243" i="13" l="1"/>
  <c r="E243" i="13"/>
  <c r="G243" i="13"/>
  <c r="F243" i="13"/>
  <c r="E240" i="14"/>
  <c r="F240" i="14"/>
  <c r="G240" i="14"/>
  <c r="H240" i="14"/>
  <c r="A241" i="14" a="1"/>
  <c r="A241" i="14" s="1"/>
  <c r="C240" i="14"/>
  <c r="B240" i="14"/>
  <c r="D240" i="14"/>
  <c r="C243" i="13"/>
  <c r="D243" i="13"/>
  <c r="A244" i="13" a="1"/>
  <c r="A244" i="13" s="1"/>
  <c r="B243" i="13"/>
  <c r="H244" i="13" l="1"/>
  <c r="F244" i="13"/>
  <c r="G244" i="13"/>
  <c r="E244" i="13"/>
  <c r="G241" i="14"/>
  <c r="E241" i="14"/>
  <c r="F241" i="14"/>
  <c r="H241" i="14"/>
  <c r="A242" i="14" a="1"/>
  <c r="A242" i="14" s="1"/>
  <c r="B241" i="14"/>
  <c r="D241" i="14"/>
  <c r="C241" i="14"/>
  <c r="C244" i="13"/>
  <c r="D244" i="13"/>
  <c r="A245" i="13" a="1"/>
  <c r="A245" i="13" s="1"/>
  <c r="B244" i="13"/>
  <c r="F245" i="13" l="1"/>
  <c r="H245" i="13"/>
  <c r="E245" i="13"/>
  <c r="G245" i="13"/>
  <c r="E242" i="14"/>
  <c r="G242" i="14"/>
  <c r="H242" i="14"/>
  <c r="F242" i="14"/>
  <c r="A243" i="14" a="1"/>
  <c r="A243" i="14" s="1"/>
  <c r="C242" i="14"/>
  <c r="D242" i="14"/>
  <c r="B242" i="14"/>
  <c r="C245" i="13"/>
  <c r="D245" i="13"/>
  <c r="A246" i="13" a="1"/>
  <c r="A246" i="13" s="1"/>
  <c r="B245" i="13"/>
  <c r="E243" i="14" l="1"/>
  <c r="H243" i="14"/>
  <c r="F243" i="14"/>
  <c r="G243" i="14"/>
  <c r="H246" i="13"/>
  <c r="G246" i="13"/>
  <c r="F246" i="13"/>
  <c r="E246" i="13"/>
  <c r="A244" i="14" a="1"/>
  <c r="A244" i="14" s="1"/>
  <c r="D243" i="14"/>
  <c r="B243" i="14"/>
  <c r="C243" i="14"/>
  <c r="C246" i="13"/>
  <c r="D246" i="13"/>
  <c r="A247" i="13" a="1"/>
  <c r="A247" i="13" s="1"/>
  <c r="B246" i="13"/>
  <c r="G244" i="14" l="1"/>
  <c r="H244" i="14"/>
  <c r="F244" i="14"/>
  <c r="E244" i="14"/>
  <c r="H247" i="13"/>
  <c r="E247" i="13"/>
  <c r="G247" i="13"/>
  <c r="F247" i="13"/>
  <c r="A245" i="14" a="1"/>
  <c r="A245" i="14" s="1"/>
  <c r="C244" i="14"/>
  <c r="B244" i="14"/>
  <c r="D244" i="14"/>
  <c r="C247" i="13"/>
  <c r="D247" i="13"/>
  <c r="A248" i="13" a="1"/>
  <c r="A248" i="13" s="1"/>
  <c r="B247" i="13"/>
  <c r="F248" i="13" l="1"/>
  <c r="G248" i="13"/>
  <c r="H248" i="13"/>
  <c r="E248" i="13"/>
  <c r="G245" i="14"/>
  <c r="F245" i="14"/>
  <c r="H245" i="14"/>
  <c r="E245" i="14"/>
  <c r="A246" i="14" a="1"/>
  <c r="A246" i="14" s="1"/>
  <c r="B245" i="14"/>
  <c r="D245" i="14"/>
  <c r="C245" i="14"/>
  <c r="C248" i="13"/>
  <c r="D248" i="13"/>
  <c r="A249" i="13" a="1"/>
  <c r="A249" i="13" s="1"/>
  <c r="B248" i="13"/>
  <c r="E246" i="14" l="1"/>
  <c r="H246" i="14"/>
  <c r="G246" i="14"/>
  <c r="F246" i="14"/>
  <c r="H249" i="13"/>
  <c r="F249" i="13"/>
  <c r="G249" i="13"/>
  <c r="E249" i="13"/>
  <c r="A247" i="14" a="1"/>
  <c r="A247" i="14" s="1"/>
  <c r="C246" i="14"/>
  <c r="D246" i="14"/>
  <c r="B246" i="14"/>
  <c r="C249" i="13"/>
  <c r="D249" i="13"/>
  <c r="A250" i="13" a="1"/>
  <c r="A250" i="13" s="1"/>
  <c r="B249" i="13"/>
  <c r="F250" i="13" l="1"/>
  <c r="H250" i="13"/>
  <c r="E250" i="13"/>
  <c r="G250" i="13"/>
  <c r="G247" i="14"/>
  <c r="F247" i="14"/>
  <c r="H247" i="14"/>
  <c r="E247" i="14"/>
  <c r="A248" i="14" a="1"/>
  <c r="A248" i="14" s="1"/>
  <c r="D247" i="14"/>
  <c r="B247" i="14"/>
  <c r="C247" i="14"/>
  <c r="C250" i="13"/>
  <c r="D250" i="13"/>
  <c r="A251" i="13" a="1"/>
  <c r="A251" i="13" s="1"/>
  <c r="B250" i="13"/>
  <c r="F251" i="13" l="1"/>
  <c r="E251" i="13"/>
  <c r="G251" i="13"/>
  <c r="H251" i="13"/>
  <c r="H248" i="14"/>
  <c r="E248" i="14"/>
  <c r="F248" i="14"/>
  <c r="G248" i="14"/>
  <c r="A249" i="14" a="1"/>
  <c r="A249" i="14" s="1"/>
  <c r="C248" i="14"/>
  <c r="B248" i="14"/>
  <c r="D248" i="14"/>
  <c r="C251" i="13"/>
  <c r="D251" i="13"/>
  <c r="A252" i="13" a="1"/>
  <c r="A252" i="13" s="1"/>
  <c r="B251" i="13"/>
  <c r="H252" i="13" l="1"/>
  <c r="E252" i="13"/>
  <c r="F252" i="13"/>
  <c r="G252" i="13"/>
  <c r="E249" i="14"/>
  <c r="F249" i="14"/>
  <c r="H249" i="14"/>
  <c r="G249" i="14"/>
  <c r="A250" i="14" a="1"/>
  <c r="A250" i="14" s="1"/>
  <c r="B249" i="14"/>
  <c r="D249" i="14"/>
  <c r="C249" i="14"/>
  <c r="C252" i="13"/>
  <c r="D252" i="13"/>
  <c r="A253" i="13" a="1"/>
  <c r="A253" i="13" s="1"/>
  <c r="B252" i="13"/>
  <c r="H253" i="13" l="1"/>
  <c r="E253" i="13"/>
  <c r="F253" i="13"/>
  <c r="G253" i="13"/>
  <c r="G250" i="14"/>
  <c r="H250" i="14"/>
  <c r="F250" i="14"/>
  <c r="E250" i="14"/>
  <c r="A251" i="14" a="1"/>
  <c r="A251" i="14" s="1"/>
  <c r="C250" i="14"/>
  <c r="D250" i="14"/>
  <c r="B250" i="14"/>
  <c r="C253" i="13"/>
  <c r="D253" i="13"/>
  <c r="A254" i="13" a="1"/>
  <c r="A254" i="13" s="1"/>
  <c r="B253" i="13"/>
  <c r="F254" i="13" l="1"/>
  <c r="G254" i="13"/>
  <c r="E254" i="13"/>
  <c r="H254" i="13"/>
  <c r="E251" i="14"/>
  <c r="H251" i="14"/>
  <c r="F251" i="14"/>
  <c r="G251" i="14"/>
  <c r="A252" i="14" a="1"/>
  <c r="A252" i="14" s="1"/>
  <c r="D251" i="14"/>
  <c r="B251" i="14"/>
  <c r="C251" i="14"/>
  <c r="C254" i="13"/>
  <c r="D254" i="13"/>
  <c r="B254" i="13"/>
  <c r="E252" i="14" l="1"/>
  <c r="H252" i="14"/>
  <c r="F252" i="14"/>
  <c r="G252" i="14"/>
  <c r="A253" i="14" a="1"/>
  <c r="A253" i="14" s="1"/>
  <c r="B252" i="14"/>
  <c r="C252" i="14"/>
  <c r="D252" i="14"/>
  <c r="G253" i="14" l="1"/>
  <c r="F253" i="14"/>
  <c r="E253" i="14"/>
  <c r="H253" i="14"/>
  <c r="A254" i="14" a="1"/>
  <c r="A254" i="14" s="1"/>
  <c r="B253" i="14"/>
  <c r="C253" i="14"/>
  <c r="D253" i="14"/>
  <c r="G254" i="14" l="1"/>
  <c r="E254" i="14"/>
  <c r="F254" i="14"/>
  <c r="H254" i="14"/>
  <c r="C254" i="14"/>
  <c r="D254" i="14"/>
  <c r="B254" i="14"/>
</calcChain>
</file>

<file path=xl/sharedStrings.xml><?xml version="1.0" encoding="utf-8"?>
<sst xmlns="http://schemas.openxmlformats.org/spreadsheetml/2006/main" count="2597" uniqueCount="814">
  <si>
    <t>Company and Licence name, charging year, effective from, status</t>
  </si>
  <si>
    <t>Company and Licence name</t>
  </si>
  <si>
    <t>Year</t>
  </si>
  <si>
    <t>Effective From</t>
  </si>
  <si>
    <t>Status</t>
  </si>
  <si>
    <t>Vattenfall Networks Limited - GSP J</t>
  </si>
  <si>
    <t>List of data tables in this workbook</t>
  </si>
  <si>
    <t>Worksheet</t>
  </si>
  <si>
    <t>Information</t>
  </si>
  <si>
    <t>Annex 1 LV, HV and Unmetered Supplies charges</t>
  </si>
  <si>
    <t>Annex 1 contains the charges to LV and HV Designated Properties and Unmetered Supplies.</t>
  </si>
  <si>
    <t>Annex 2 EHV charges</t>
  </si>
  <si>
    <t>Annex 3 Preserved charges</t>
  </si>
  <si>
    <t xml:space="preserve">Annex 3 contains details of any preserved and additional charges that are valid at this time. </t>
  </si>
  <si>
    <t>Annex 4 LDNO charges</t>
  </si>
  <si>
    <t>Annex 5 LLFs</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</si>
  <si>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</si>
  <si>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</si>
  <si>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</si>
  <si>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</si>
  <si>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Nodal prices</t>
  </si>
  <si>
    <t xml:space="preserve">Contains the underlying nodal costs used to calculate the current EDCM charges. </t>
  </si>
  <si>
    <t>Residual Charging Bandings</t>
  </si>
  <si>
    <t>Contains the four Residual charging band allocation for Customers</t>
  </si>
  <si>
    <t>Charge calculator</t>
  </si>
  <si>
    <t>Charge calculator is a tool to help you estimate your distribution charges using current consumption data and forecast consumption data.</t>
  </si>
  <si>
    <t>Notes to users of this spreadsheet</t>
  </si>
  <si>
    <t xml:space="preserve">Please use this spreadsheet with reference to the LC14 use of system charging statement. </t>
  </si>
  <si>
    <t>Notes to DNOs populating this spreadsheet</t>
  </si>
  <si>
    <t xml:space="preserve">DNOs must endeavour to maintain consistency in the structure of this spreadsheet.
Any changes to the structure must be noted in the 'Notes to users of this spreadsheet'
</t>
  </si>
  <si>
    <t>The drop down list on the charge calculator can be expanded by unprotecting the charge calculator sheet and selecting 'data', 'data validation...' and then expanding the 'source' data range. The sheet can then be protected.</t>
  </si>
  <si>
    <t>Back to Overview</t>
  </si>
  <si>
    <t>'DNOs paste value cells A15:J47 from CDCM 3701 into cells A14:J46</t>
  </si>
  <si>
    <t>Time Bands for LV and HV Designated Properties</t>
  </si>
  <si>
    <t>Time Bands for Unmetered Properties</t>
  </si>
  <si>
    <t>Time periods</t>
  </si>
  <si>
    <t>Red Time Band</t>
  </si>
  <si>
    <t>Amber Time Band</t>
  </si>
  <si>
    <t>Green Time Band</t>
  </si>
  <si>
    <t>Black Time Band</t>
  </si>
  <si>
    <t>Yellow Time Band</t>
  </si>
  <si>
    <t>Monday to Friday 
(Including Bank Holidays)
All Year</t>
  </si>
  <si>
    <t>16:00 - 19:00</t>
  </si>
  <si>
    <t>07:00 - 16:00
19:00 - 23:00</t>
  </si>
  <si>
    <t>00:00 - 07:00
23:00 - 24:00</t>
  </si>
  <si>
    <t>Monday to Friday 
(Including Bank Holidays)
November to February Inclusive</t>
  </si>
  <si>
    <t>Saturday and Sunday
All Year</t>
  </si>
  <si>
    <t>00:00 - 24:00</t>
  </si>
  <si>
    <t>Monday to Friday 
(Including Bank Holidays)
March to October Inclusive</t>
  </si>
  <si>
    <t>07:00 - 23:00</t>
  </si>
  <si>
    <t>Notes</t>
  </si>
  <si>
    <t>All the above times are in UK Clock time</t>
  </si>
  <si>
    <t>Tariff name</t>
  </si>
  <si>
    <t>Open LLFCs</t>
  </si>
  <si>
    <t>PCs</t>
  </si>
  <si>
    <t>Red/black unit charge
p/kWh</t>
  </si>
  <si>
    <t>Amber/yellow unit charge
p/kWh</t>
  </si>
  <si>
    <t>Green unit charge
p/kWh</t>
  </si>
  <si>
    <t>Fixed charge p/MPAN/day</t>
  </si>
  <si>
    <t>Capacity charge p/kVA/day</t>
  </si>
  <si>
    <t>Exceeded capacity charge
p/kVA/day</t>
  </si>
  <si>
    <t>Reactive power charge
p/kVArh</t>
  </si>
  <si>
    <t>Closed LLFCs</t>
  </si>
  <si>
    <t>0, 1, 2</t>
  </si>
  <si>
    <t>Domestic Aggregated (Related MPAN)</t>
  </si>
  <si>
    <t>0, 3, 4, 5-8</t>
  </si>
  <si>
    <t>Non-Domestic Aggregated (related MPAN)</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</si>
  <si>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</si>
  <si>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</si>
  <si>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</si>
  <si>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</si>
  <si>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</si>
  <si>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</si>
  <si>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</si>
  <si>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</si>
  <si>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</si>
  <si>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</si>
  <si>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</si>
  <si>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</si>
  <si>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</si>
  <si>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</si>
  <si>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</si>
  <si>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Unmetered Supplies</t>
  </si>
  <si>
    <t>0, 1 or 8</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</si>
  <si>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</si>
  <si>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</si>
  <si>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</si>
  <si>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</si>
  <si>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</si>
  <si>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</si>
  <si>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</si>
  <si>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</si>
  <si>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Copy EDCM table 5001 range starting B101 and paste into G11.  Extend or reduce print area as required.</t>
  </si>
  <si>
    <t>Note: The list of MPANs / MSIDs provided may be incomplete; the DNO reserves the right to apply the listed charges to any other MPANs / MSIDs associated with the site.</t>
  </si>
  <si>
    <t>Time Periods for Designated EHV Properties</t>
  </si>
  <si>
    <t>Super Red Time Band</t>
  </si>
  <si>
    <t>Import
Unique Identifier</t>
  </si>
  <si>
    <t>LLFC</t>
  </si>
  <si>
    <t>Import MPANs/MSIDs</t>
  </si>
  <si>
    <t>Export Unique Identifier</t>
  </si>
  <si>
    <t>Export MPANs/MSIDs</t>
  </si>
  <si>
    <t>Name</t>
  </si>
  <si>
    <t>Residual Charging Band</t>
  </si>
  <si>
    <t>Import
Super Red
unit charge
(p/kWh)</t>
  </si>
  <si>
    <t>Import
fixed charge
(p/day)</t>
  </si>
  <si>
    <t>Import
capacity charge
(p/kVA/day)</t>
  </si>
  <si>
    <t>Import
exceeded capacity charge
(p/kVA/day)</t>
  </si>
  <si>
    <t>Export
Super Red
unit charge
(p/kWh)</t>
  </si>
  <si>
    <t>Export
fixed charge
(p/day)</t>
  </si>
  <si>
    <t>Export
capacity charge
(p/kVA/day)</t>
  </si>
  <si>
    <t>Export
exceeded capacity charge
(p/kVA/day)</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</si>
  <si>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</si>
  <si>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Export
Unique Identifier</t>
  </si>
  <si>
    <t>Supercustomer preserved charges/additional LLFCs</t>
  </si>
  <si>
    <t>Notes:</t>
  </si>
  <si>
    <t>Vattenfall Networks Limited has no Preserved NHH Tariffs/Additional LLFC classes</t>
  </si>
  <si>
    <t>Site Specific preserved charges/additional LLFCs</t>
  </si>
  <si>
    <t>Vattenfall Networks Limited has no Preserved HH Tariffs/Additional LLFC classes</t>
  </si>
  <si>
    <t>Copy from CDCM table 3701 "Tariffs!A42:I84" and paste values into A14</t>
  </si>
  <si>
    <t>Copy from EDCM table 6005 "LDNORev!B549:G683" and paste values into D57</t>
  </si>
  <si>
    <t>Unique billing identifier</t>
  </si>
  <si>
    <t>LDNO LV: Non-Domestic Aggregated (related MPAN)</t>
  </si>
  <si>
    <t>LDNO LV: LV Site Specific No Residual</t>
  </si>
  <si>
    <t>LDNO LV: LV Site Specific Band 1</t>
  </si>
  <si>
    <t>LDNO LV: LV Site Specific Band 2</t>
  </si>
  <si>
    <t>LDNO LV: LV Site Specific Band 3</t>
  </si>
  <si>
    <t>LDNO LV: LV Site Specific Band 4</t>
  </si>
  <si>
    <t>LDNO LV: Unmetered Supplies</t>
  </si>
  <si>
    <t>LDNO LV: LV Generation Aggregated</t>
  </si>
  <si>
    <t>LDNO LV: LV Generation Site Specific</t>
  </si>
  <si>
    <t>LDNO HV: Domestic Aggregated (Related MPAN)</t>
  </si>
  <si>
    <t>LDNO HV: Non-Domestic Aggregated (related MPAN)</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</si>
  <si>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</si>
  <si>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</si>
  <si>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</si>
  <si>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</si>
  <si>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</si>
  <si>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</si>
  <si>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</si>
  <si>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</si>
  <si>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</si>
  <si>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</si>
  <si>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</si>
  <si>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</si>
  <si>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</si>
  <si>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</si>
  <si>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</si>
  <si>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</si>
  <si>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</si>
  <si>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</si>
  <si>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</si>
  <si>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</si>
  <si>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</si>
  <si>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</si>
  <si>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</si>
  <si>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</si>
  <si>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</si>
  <si>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</si>
  <si>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</si>
  <si>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</si>
  <si>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</si>
  <si>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</si>
  <si>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</si>
  <si>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</si>
  <si>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</si>
  <si>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</si>
  <si>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</si>
  <si>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</si>
  <si>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</si>
  <si>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</si>
  <si>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</si>
  <si>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</si>
  <si>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</si>
  <si>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</si>
  <si>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</si>
  <si>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</si>
  <si>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</si>
  <si>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</si>
  <si>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</si>
  <si>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</si>
  <si>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</si>
  <si>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</si>
  <si>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</si>
  <si>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</si>
  <si>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</si>
  <si>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</si>
  <si>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</si>
  <si>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</si>
  <si>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</si>
  <si>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</si>
  <si>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</si>
  <si>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</si>
  <si>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</si>
  <si>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</si>
  <si>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</si>
  <si>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</si>
  <si>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</si>
  <si>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</si>
  <si>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</si>
  <si>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</si>
  <si>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</si>
  <si>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</si>
  <si>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</si>
  <si>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</si>
  <si>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</si>
  <si>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</si>
  <si>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</si>
  <si>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</si>
  <si>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</si>
  <si>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</si>
  <si>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</si>
  <si>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</si>
  <si>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</si>
  <si>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</si>
  <si>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</si>
  <si>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</si>
  <si>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</si>
  <si>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</si>
  <si>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</si>
  <si>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</si>
  <si>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</si>
  <si>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</si>
  <si>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</si>
  <si>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</si>
  <si>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</si>
  <si>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</si>
  <si>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</si>
  <si>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</si>
  <si>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</si>
  <si>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</si>
  <si>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</si>
  <si>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</si>
  <si>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</si>
  <si>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</si>
  <si>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</si>
  <si>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</si>
  <si>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</si>
  <si>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</si>
  <si>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</si>
  <si>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</si>
  <si>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</si>
  <si>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</si>
  <si>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</si>
  <si>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</si>
  <si>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</si>
  <si>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</si>
  <si>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</si>
  <si>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</si>
  <si>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</si>
  <si>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</si>
  <si>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</si>
  <si>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</si>
  <si>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</si>
  <si>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</si>
  <si>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</si>
  <si>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</si>
  <si>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</si>
  <si>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0000: Unmetered Supplies</t>
  </si>
  <si>
    <t>LDNO 0000: LV Generation Aggregated</t>
  </si>
  <si>
    <t>LDNO 0000: LV Sub Generation Aggregated</t>
  </si>
  <si>
    <t>LDNO 0000: LV Generation Site Specific</t>
  </si>
  <si>
    <t>LDNO 0000: LV Sub Generation Site Specific</t>
  </si>
  <si>
    <t>LDNO 0000: HV Generation Site Specific</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</si>
  <si>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</si>
  <si>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Period 1</t>
  </si>
  <si>
    <t>Period 2</t>
  </si>
  <si>
    <t>Period 3</t>
  </si>
  <si>
    <t>Period 4</t>
  </si>
  <si>
    <t>Period 5</t>
  </si>
  <si>
    <t>Winter Peak</t>
  </si>
  <si>
    <t>Summer Peak</t>
  </si>
  <si>
    <t>Winter Shoulder</t>
  </si>
  <si>
    <t>Night</t>
  </si>
  <si>
    <t>Other</t>
  </si>
  <si>
    <t>Monday to Friday 
November to February</t>
  </si>
  <si>
    <t>16:00 - 20:00</t>
  </si>
  <si>
    <t>07:00 - 16:00</t>
  </si>
  <si>
    <t>Monday to Friday
June to August</t>
  </si>
  <si>
    <t>07:00 - 20:00</t>
  </si>
  <si>
    <t>Monday to Friday
March</t>
  </si>
  <si>
    <t>All Year</t>
  </si>
  <si>
    <t>00:00 - 07:00</t>
  </si>
  <si>
    <t>All Other Times</t>
  </si>
  <si>
    <t>Generic demand and generation LLFs</t>
  </si>
  <si>
    <t>Metered voltage, respective periods and associated LLFCs</t>
  </si>
  <si>
    <t>Metered voltage</t>
  </si>
  <si>
    <t>Associated LLFC</t>
  </si>
  <si>
    <t>Low-voltage network</t>
  </si>
  <si>
    <t>Low-voltage substation</t>
  </si>
  <si>
    <t>High-voltage network</t>
  </si>
  <si>
    <t>High-voltage substation</t>
  </si>
  <si>
    <t>33kV generic</t>
  </si>
  <si>
    <t>132kV generic</t>
  </si>
  <si>
    <t>EHV site specific LLFs</t>
  </si>
  <si>
    <t>Demand</t>
  </si>
  <si>
    <t>Site</t>
  </si>
  <si>
    <t>Site 1</t>
  </si>
  <si>
    <t>Site 2</t>
  </si>
  <si>
    <t>Site 3</t>
  </si>
  <si>
    <t>Site 4</t>
  </si>
  <si>
    <t>Site 5</t>
  </si>
  <si>
    <t>Generation</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</si>
  <si>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</si>
  <si>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6 - Charges for New or Amended Designated EHV Properties</t>
  </si>
  <si>
    <t>Effective from date</t>
  </si>
  <si>
    <t>Import
LLF
period 1</t>
  </si>
  <si>
    <t>Import
LLF
period 2</t>
  </si>
  <si>
    <t>Import
LLF
period 3</t>
  </si>
  <si>
    <t>Import
LLF
period 4</t>
  </si>
  <si>
    <t>Export
LLF
period 1</t>
  </si>
  <si>
    <t>Export
LLF
period 2</t>
  </si>
  <si>
    <t>Export
LLF
period 3</t>
  </si>
  <si>
    <t>Export
LLF
period 4</t>
  </si>
  <si>
    <t>Open LLFCs / LDNO unique billing identifier</t>
  </si>
  <si>
    <t>Supplier of Last Resort 
Fixed charge adder*
p/MPAN/day</t>
  </si>
  <si>
    <t>Eligible Bad Debt
Fixed charge adder***
p/MPAN/day</t>
  </si>
  <si>
    <t>Node/Zone ID</t>
  </si>
  <si>
    <t>Geographical name</t>
  </si>
  <si>
    <t>Local charge 1
£/kVA</t>
  </si>
  <si>
    <t>Remote charge 1
£/kVA</t>
  </si>
  <si>
    <t>This form is intentionally left blank</t>
  </si>
  <si>
    <t>Standard Settlement Configuration Id</t>
  </si>
  <si>
    <t>Standard Settlement Configuration Desc</t>
  </si>
  <si>
    <t>Common Decode</t>
  </si>
  <si>
    <t>Change implemented</t>
  </si>
  <si>
    <t>Date</t>
  </si>
  <si>
    <t>Comments</t>
  </si>
  <si>
    <t>10-hour OP</t>
  </si>
  <si>
    <t>A/R</t>
  </si>
  <si>
    <t>Notes updated</t>
  </si>
  <si>
    <t>Updated to reflect DCP 268 which delinks all tariffs from the TPR bands</t>
  </si>
  <si>
    <t>Code 1 &amp; 2 changed to A</t>
  </si>
  <si>
    <t>10-hour OP + w/e</t>
  </si>
  <si>
    <t>Code O changed to A/R</t>
  </si>
  <si>
    <t>10.5-hour OP</t>
  </si>
  <si>
    <t>Removed TPR</t>
  </si>
  <si>
    <t>Removed TPR lookup element as this no longer effects which rate to apply</t>
  </si>
  <si>
    <t>11 Hour OP</t>
  </si>
  <si>
    <t>11.5-hour OP</t>
  </si>
  <si>
    <t>11-hour OP</t>
  </si>
  <si>
    <t>8.5-hour OP</t>
  </si>
  <si>
    <t>9-hour OP</t>
  </si>
  <si>
    <t>11-hour OP + Summer</t>
  </si>
  <si>
    <t>11-hour OP + w/e</t>
  </si>
  <si>
    <t>11-hour OP + w/e &amp; Summer</t>
  </si>
  <si>
    <t>11-hour OP + weekends</t>
  </si>
  <si>
    <t>12-hour  OP + w/e &amp; Summer</t>
  </si>
  <si>
    <t>12-hour night</t>
  </si>
  <si>
    <t>A</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</si>
  <si>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</si>
  <si>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</si>
  <si>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</si>
  <si>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</si>
  <si>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</si>
  <si>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</si>
  <si>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</si>
  <si>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</si>
  <si>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</si>
  <si>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</si>
  <si>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</si>
  <si>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</si>
  <si>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</si>
  <si>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</si>
  <si>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</si>
  <si>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</si>
  <si>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</si>
  <si>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</si>
  <si>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</si>
  <si>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</si>
  <si>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</si>
  <si>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</si>
  <si>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</si>
  <si>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</si>
  <si>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</si>
  <si>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</si>
  <si>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</si>
  <si>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</si>
  <si>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</si>
  <si>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</si>
  <si>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</si>
  <si>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</si>
  <si>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</si>
  <si>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</si>
  <si>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</si>
  <si>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</si>
  <si>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</si>
  <si>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</si>
  <si>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</si>
  <si>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</si>
  <si>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</si>
  <si>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</si>
  <si>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</si>
  <si>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</si>
  <si>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</si>
  <si>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</si>
  <si>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</si>
  <si>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</si>
  <si>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</si>
  <si>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</si>
  <si>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</si>
  <si>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</si>
  <si>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</si>
  <si>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</si>
  <si>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</si>
  <si>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</si>
  <si>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</si>
  <si>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</si>
  <si>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</si>
  <si>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</si>
  <si>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</si>
  <si>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</si>
  <si>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</si>
  <si>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</si>
  <si>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</si>
  <si>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</si>
  <si>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</si>
  <si>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</si>
  <si>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</si>
  <si>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</si>
  <si>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</si>
  <si>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</si>
  <si>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</si>
  <si>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</si>
  <si>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</si>
  <si>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</si>
  <si>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</si>
  <si>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</si>
  <si>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</si>
  <si>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</si>
  <si>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</si>
  <si>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</si>
  <si>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</si>
  <si>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</si>
  <si>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</si>
  <si>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</si>
  <si>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</si>
  <si>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</si>
  <si>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</si>
  <si>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</si>
  <si>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</si>
  <si>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</si>
  <si>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</si>
  <si>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</si>
  <si>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</si>
  <si>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</si>
  <si>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</si>
  <si>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</si>
  <si>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</si>
  <si>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</si>
  <si>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</si>
  <si>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</si>
  <si>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</si>
  <si>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</si>
  <si>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</si>
  <si>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</si>
  <si>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</si>
  <si>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</si>
  <si>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</si>
  <si>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</si>
  <si>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</si>
  <si>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</si>
  <si>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</si>
  <si>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</si>
  <si>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</si>
  <si>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</si>
  <si>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</si>
  <si>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</si>
  <si>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</si>
  <si>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</si>
  <si>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</si>
  <si>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</si>
  <si>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</si>
  <si>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</si>
  <si>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</si>
  <si>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</si>
  <si>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</si>
  <si>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</si>
  <si>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</si>
  <si>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</si>
  <si>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</si>
  <si>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</si>
  <si>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</si>
  <si>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</si>
  <si>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</si>
  <si>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</si>
  <si>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</si>
  <si>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</si>
  <si>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</si>
  <si>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</si>
  <si>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</si>
  <si>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</si>
  <si>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</si>
  <si>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</si>
  <si>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</si>
  <si>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</si>
  <si>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</si>
  <si>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</si>
  <si>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</si>
  <si>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</si>
  <si>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</si>
  <si>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</si>
  <si>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</si>
  <si>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</si>
  <si>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</si>
  <si>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</si>
  <si>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</si>
  <si>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</si>
  <si>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</si>
  <si>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</si>
  <si>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</si>
  <si>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</si>
  <si>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</si>
  <si>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</si>
  <si>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</si>
  <si>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</si>
  <si>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</si>
  <si>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</si>
  <si>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</si>
  <si>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</si>
  <si>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</si>
  <si>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</si>
  <si>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</si>
  <si>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</si>
  <si>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</si>
  <si>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</si>
  <si>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</si>
  <si>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</si>
  <si>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</si>
  <si>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</si>
  <si>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</si>
  <si>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</si>
  <si>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</si>
  <si>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</si>
  <si>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</si>
  <si>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</si>
  <si>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</si>
  <si>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</si>
  <si>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</si>
  <si>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</si>
  <si>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</si>
  <si>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</si>
  <si>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</si>
  <si>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</si>
  <si>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</si>
  <si>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</si>
  <si>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</si>
  <si>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</si>
  <si>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</si>
  <si>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</si>
  <si>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</si>
  <si>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</si>
  <si>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</si>
  <si>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</si>
  <si>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</si>
  <si>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</si>
  <si>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</si>
  <si>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</si>
  <si>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</si>
  <si>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</si>
  <si>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</si>
  <si>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</si>
  <si>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</si>
  <si>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</si>
  <si>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Voltage of Connection</t>
  </si>
  <si>
    <t>Band</t>
  </si>
  <si>
    <t>Units</t>
  </si>
  <si>
    <t>Lower Threshold*</t>
  </si>
  <si>
    <t>Upper Threshold*</t>
  </si>
  <si>
    <t>Domestic Aggregated</t>
  </si>
  <si>
    <t>Single band</t>
  </si>
  <si>
    <t>-</t>
  </si>
  <si>
    <t>Designated Properties connected at LV, billing with no MIC</t>
  </si>
  <si>
    <t>kWh</t>
  </si>
  <si>
    <t>∞</t>
  </si>
  <si>
    <t>Designated Properties connected at LV, billing with MIC</t>
  </si>
  <si>
    <t>kVA</t>
  </si>
  <si>
    <t>Designated Properties connected at HV</t>
  </si>
  <si>
    <t>Designated EHV Properties</t>
  </si>
  <si>
    <t>* All boundaries are inclusive of the upper threshold and exclusive of the lower threshold i.e. Lower &lt; x ≤ Upper.</t>
  </si>
  <si>
    <t>Red unit charge
p/kWh</t>
  </si>
  <si>
    <t>Amber unit charge
p/kWh</t>
  </si>
  <si>
    <t>Fixed charge 
p/MPAN/day</t>
  </si>
  <si>
    <t>n/a</t>
  </si>
  <si>
    <t>LV and HV designated properties and Unmetered Supplies tariff calculator</t>
  </si>
  <si>
    <t>EHV designated property calculator</t>
  </si>
  <si>
    <t>Domestic Aggregated (related MPAN)</t>
  </si>
  <si>
    <t>Step 1, Choose your tariff using the drop down list in cell B10</t>
  </si>
  <si>
    <t>Step 1, Choose your tariff using the drop down list in cell L10</t>
  </si>
  <si>
    <t>Non-Domestic Aggregated</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</si>
  <si>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</si>
  <si>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</si>
  <si>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</si>
  <si>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</si>
  <si>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t>LV Site Specific</t>
  </si>
  <si>
    <t>Capacity charge 
p/kVA/day</t>
  </si>
  <si>
    <t>Exceeded Capacity charge 
p/kVA/day</t>
  </si>
  <si>
    <t>LV Sub Site Specific</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</si>
  <si>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</si>
  <si>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</si>
  <si>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HV Site Specific</t>
  </si>
  <si>
    <t>Black unit charge
p/kWh</t>
  </si>
  <si>
    <t>Yellow unit charge
p/kWh</t>
  </si>
  <si>
    <t>Tariff components</t>
  </si>
  <si>
    <t>Number of days in consumption period
i.e. 365 if one year</t>
  </si>
  <si>
    <t>Maximum import or export capacity
kVA</t>
  </si>
  <si>
    <t>Average daily exceeded capacity
kVA</t>
  </si>
  <si>
    <t>Excess reactive units 
kVArh</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</si>
  <si>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</si>
  <si>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</si>
  <si>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</si>
  <si>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</si>
  <si>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</si>
  <si>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</si>
  <si>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</si>
  <si>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</si>
  <si>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</si>
  <si>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</si>
  <si>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</si>
  <si>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</si>
  <si>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Exceeded capacity charge
£</t>
  </si>
  <si>
    <t>Reactive power charge
£</t>
  </si>
  <si>
    <t>Import 
super red charge
£</t>
  </si>
  <si>
    <t>Import
fixed charge
£</t>
  </si>
  <si>
    <t>Import
capacity charge
£</t>
  </si>
  <si>
    <t>Import exceeded capacity charge
£</t>
  </si>
  <si>
    <t>Export super red charge
£</t>
  </si>
  <si>
    <t>Export fixed charge
£</t>
  </si>
  <si>
    <t>Export capacity charge
£</t>
  </si>
  <si>
    <t>Export exceeded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</si>
  <si>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</si>
  <si>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</si>
  <si>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</si>
  <si>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</si>
  <si>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</si>
  <si>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</si>
  <si>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</si>
  <si>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t>2025/26</t>
  </si>
  <si>
    <t>1 April 2025</t>
  </si>
  <si>
    <t>Domestic Aggregated or CT with Residual</t>
  </si>
  <si>
    <t>Non-Domestic Aggregated or CT No Residual</t>
  </si>
  <si>
    <t>Non-Domestic Aggregated or CT Band 1</t>
  </si>
  <si>
    <t>Non-Domestic Aggregated or CT Band 2</t>
  </si>
  <si>
    <t>Non-Domestic Aggregated or CT Band 3</t>
  </si>
  <si>
    <t>Non-Domestic Aggregated or CT Band 4</t>
  </si>
  <si>
    <t>LDNO LV: Domestic Aggregated or CT with Residual</t>
  </si>
  <si>
    <t>LDNO LV: Domestic Aggregated (related MPAN)</t>
  </si>
  <si>
    <t>LDNO LV: Non-Domestic Aggregated or CT No Residual</t>
  </si>
  <si>
    <t>LDNO LV: Non-Domestic Aggregated or CT Band 1</t>
  </si>
  <si>
    <t>LDNO LV: Non-Domestic Aggregated or CT Band 2</t>
  </si>
  <si>
    <t>LDNO LV: Non-Domestic Aggregated or CT Band 3</t>
  </si>
  <si>
    <t>LDNO LV: Non-Domestic Aggregated or CT Band 4</t>
  </si>
  <si>
    <t>LDNO HV: Domestic Aggregated or CT with Residual</t>
  </si>
  <si>
    <t>LDNO HV: Non-Domestic Aggregated or CT No Residual</t>
  </si>
  <si>
    <t>LDNO HV: Non-Domestic Aggregated or CT Band 1</t>
  </si>
  <si>
    <t>LDNO HV: Non-Domestic Aggregated or CT Band 2</t>
  </si>
  <si>
    <t>LDNO HV: Non-Domestic Aggregated or CT Band 3</t>
  </si>
  <si>
    <t>LDNO HV: Non-Domestic Aggregated or CT Band 4</t>
  </si>
  <si>
    <t>LDNO HVplus: Domestic Aggregated or CT with Residual</t>
  </si>
  <si>
    <t>LDNO HVplus: Domestic Aggregated (related MPAN)</t>
  </si>
  <si>
    <t>LDNO HVplus: Non-Domestic Aggregated or CT No Residual</t>
  </si>
  <si>
    <t>LDNO HVplus: Non-Domestic Aggregated or CT Band 1</t>
  </si>
  <si>
    <t>LDNO HVplus: Non-Domestic Aggregated or CT Band 2</t>
  </si>
  <si>
    <t>LDNO HVplus: Non-Domestic Aggregated or CT Band 3</t>
  </si>
  <si>
    <t>LDNO HVplus: Non-Domestic Aggregated or CT Band 4</t>
  </si>
  <si>
    <t>LDNO EHV: Domestic Aggregated or CT with Residual</t>
  </si>
  <si>
    <t>LDNO EHV: Domestic Aggregated (related MPAN)</t>
  </si>
  <si>
    <t>LDNO EHV: Non-Domestic Aggregated or CT No Residual</t>
  </si>
  <si>
    <t>LDNO EHV: Non-Domestic Aggregated or CT Band 1</t>
  </si>
  <si>
    <t>LDNO EHV: Non-Domestic Aggregated or CT Band 2</t>
  </si>
  <si>
    <t>LDNO EHV: Non-Domestic Aggregated or CT Band 3</t>
  </si>
  <si>
    <t>LDNO EHV: Non-Domestic Aggregated or CT Band 4</t>
  </si>
  <si>
    <t>LDNO 132kV/EHV: Domestic Aggregated or CT with Residual</t>
  </si>
  <si>
    <t>LDNO 132kV/EHV: Domestic Aggregated (related MPAN)</t>
  </si>
  <si>
    <t>LDNO 132kV/EHV: Non-Domestic Aggregated or CT No Residual</t>
  </si>
  <si>
    <t>LDNO 132kV/EHV: Non-Domestic Aggregated or CT Band 1</t>
  </si>
  <si>
    <t>LDNO 132kV/EHV: Non-Domestic Aggregated or CT Band 2</t>
  </si>
  <si>
    <t>LDNO 132kV/EHV: Non-Domestic Aggregated or CT Band 3</t>
  </si>
  <si>
    <t>LDNO 132kV/EHV: Non-Domestic Aggregated or CT Band 4</t>
  </si>
  <si>
    <t>LDNO 132kV: Domestic Aggregated or CT with Residual</t>
  </si>
  <si>
    <t>LDNO 132kV: Domestic Aggregated (related MPAN)</t>
  </si>
  <si>
    <t>LDNO 132kV: Non-Domestic Aggregated or CT No Residual</t>
  </si>
  <si>
    <t>LDNO 132kV: Non-Domestic Aggregated or CT Band 1</t>
  </si>
  <si>
    <t>LDNO 132kV: Non-Domestic Aggregated or CT Band 2</t>
  </si>
  <si>
    <t>LDNO 132kV: Non-Domestic Aggregated or CT Band 3</t>
  </si>
  <si>
    <t>LDNO 132kV: Non-Domestic Aggregated or CT Band 4</t>
  </si>
  <si>
    <t>LDNO 0000: Domestic Aggregated or CT with Residual</t>
  </si>
  <si>
    <t>LDNO 0000: Domestic Aggregated (related MPAN)</t>
  </si>
  <si>
    <t>LDNO 0000: Non-Domestic Aggregated or CT No Residual</t>
  </si>
  <si>
    <t>LDNO 0000: Non-Domestic Aggregated or CT Band 1</t>
  </si>
  <si>
    <t>LDNO 0000: Non-Domestic Aggregated or CT Band 2</t>
  </si>
  <si>
    <t>LDNO 0000: Non-Domestic Aggregated or CT Band 3</t>
  </si>
  <si>
    <t>LDNO 0000: Non-Domestic Aggregated or CT Band 4</t>
  </si>
  <si>
    <t>J01 , J61 , J31</t>
  </si>
  <si>
    <t>J03 , J63 , J33</t>
  </si>
  <si>
    <t>J04 , J64 , J34</t>
  </si>
  <si>
    <t>11J , 61J , 1J1 , 6J1 , 3J1</t>
  </si>
  <si>
    <t>12J , 62J , 1J2 , 6J2 , 3J2</t>
  </si>
  <si>
    <t>13J , 63J , 1J3 , 6J3 , 3J3</t>
  </si>
  <si>
    <t>14J , 64J , 1J4 , 6J4 , 3J4</t>
  </si>
  <si>
    <t>J06 , J66 , J36</t>
  </si>
  <si>
    <t>J26 , J86 , J56</t>
  </si>
  <si>
    <t xml:space="preserve">21J , 71J </t>
  </si>
  <si>
    <t xml:space="preserve">22J , 72J </t>
  </si>
  <si>
    <t xml:space="preserve">23J , 73J </t>
  </si>
  <si>
    <t xml:space="preserve">24J , 74J </t>
  </si>
  <si>
    <t>J85 , J55</t>
  </si>
  <si>
    <t xml:space="preserve">Y1J </t>
  </si>
  <si>
    <t xml:space="preserve">Y2J </t>
  </si>
  <si>
    <t xml:space="preserve">Y3J </t>
  </si>
  <si>
    <t xml:space="preserve">Y4J </t>
  </si>
  <si>
    <t>J84 , J54</t>
  </si>
  <si>
    <t xml:space="preserve">81J </t>
  </si>
  <si>
    <t xml:space="preserve">82J </t>
  </si>
  <si>
    <t xml:space="preserve">83J </t>
  </si>
  <si>
    <t xml:space="preserve">84J </t>
  </si>
  <si>
    <t>J11 , J71 , J41</t>
  </si>
  <si>
    <t>JL1 , JE1 , JH1</t>
  </si>
  <si>
    <t>JL3 , JE3 , JH3</t>
  </si>
  <si>
    <t>JE5 , JH5</t>
  </si>
  <si>
    <t/>
  </si>
  <si>
    <t>JE8 , JH8</t>
  </si>
  <si>
    <t>J01</t>
  </si>
  <si>
    <t>J03</t>
  </si>
  <si>
    <t>J04</t>
  </si>
  <si>
    <t>11J, 1J1</t>
  </si>
  <si>
    <t>12J, 1J2</t>
  </si>
  <si>
    <t>13J, 1J3</t>
  </si>
  <si>
    <t>14J, 1J4</t>
  </si>
  <si>
    <t>J06</t>
  </si>
  <si>
    <t>J26</t>
  </si>
  <si>
    <t>21J</t>
  </si>
  <si>
    <t>22J</t>
  </si>
  <si>
    <t>23J</t>
  </si>
  <si>
    <t>24J</t>
  </si>
  <si>
    <t>J11</t>
  </si>
  <si>
    <t>JL1</t>
  </si>
  <si>
    <t>JL3</t>
  </si>
  <si>
    <t>J61</t>
  </si>
  <si>
    <t>J63</t>
  </si>
  <si>
    <t>J64</t>
  </si>
  <si>
    <t>61J, 6J1</t>
  </si>
  <si>
    <t>62J, 6J2</t>
  </si>
  <si>
    <t>63J, 6J3</t>
  </si>
  <si>
    <t>64J, 6J4</t>
  </si>
  <si>
    <t>J66</t>
  </si>
  <si>
    <t>J86</t>
  </si>
  <si>
    <t>71J</t>
  </si>
  <si>
    <t>72J</t>
  </si>
  <si>
    <t>73J</t>
  </si>
  <si>
    <t>74J</t>
  </si>
  <si>
    <t>J85</t>
  </si>
  <si>
    <t>Y1J</t>
  </si>
  <si>
    <t>Y2J</t>
  </si>
  <si>
    <t>Y3J</t>
  </si>
  <si>
    <t>Y4J</t>
  </si>
  <si>
    <t>J84</t>
  </si>
  <si>
    <t>81J</t>
  </si>
  <si>
    <t>82J</t>
  </si>
  <si>
    <t>83J</t>
  </si>
  <si>
    <t>84J</t>
  </si>
  <si>
    <t>J71</t>
  </si>
  <si>
    <t>JH1</t>
  </si>
  <si>
    <t>JH3</t>
  </si>
  <si>
    <t>JH5</t>
  </si>
  <si>
    <t>JH8</t>
  </si>
  <si>
    <t>J31</t>
  </si>
  <si>
    <t>J33</t>
  </si>
  <si>
    <t>J34</t>
  </si>
  <si>
    <t>3J1</t>
  </si>
  <si>
    <t>3J2</t>
  </si>
  <si>
    <t>3J3</t>
  </si>
  <si>
    <t>3J4</t>
  </si>
  <si>
    <t>J36</t>
  </si>
  <si>
    <t>J56</t>
  </si>
  <si>
    <t>J55</t>
  </si>
  <si>
    <t>J54</t>
  </si>
  <si>
    <t>J41</t>
  </si>
  <si>
    <t>JE1</t>
  </si>
  <si>
    <t>JE3</t>
  </si>
  <si>
    <t>JE5</t>
  </si>
  <si>
    <t>JE8</t>
  </si>
  <si>
    <t>Final</t>
  </si>
  <si>
    <t>J01, J03, J04, 11J , 1J1, 12J , 1J2, 13J , 1J3, 14J , 1J4, J06, J26, 21J, 22J, 23J, 24J, J11, JL1, JL3, J61, J63, J64, 61J , 6J1, 62J , 6J2, 63J , 6J3, 64J , 6J4, J66, J86, 71J, 72J, 73J, 74J, J71, JH1, JH3, J31, J33, J34, J36, J56, J41, JE1, JE3</t>
  </si>
  <si>
    <t>J85, Y1J, Y2J, Y3J, Y4J, JH5, J55, JE5</t>
  </si>
  <si>
    <t>J84, 81J, 82J, 83J, 84J, JH8, J54, JE8</t>
  </si>
  <si>
    <t>*Supplier of Last Resort pass-through costs allocated to all domestic tariffs with a fixed charge (including LDNO)</t>
  </si>
  <si>
    <t>**Eligible Bad Debt pass-through costs allocated to all metered demand tariffs (including LDNO)</t>
  </si>
  <si>
    <t>Residual Charge per MPAN (£/year)</t>
  </si>
  <si>
    <t>DUoS Tariff name</t>
  </si>
  <si>
    <t>TNUoS Site Charging Band</t>
  </si>
  <si>
    <t>Domestic</t>
  </si>
  <si>
    <t>n/a (Non-Final Demand Site)</t>
  </si>
  <si>
    <t>LV_NoMIC_1</t>
  </si>
  <si>
    <t>LV_NoMIC_2</t>
  </si>
  <si>
    <t>LV_NoMIC_3</t>
  </si>
  <si>
    <t>LV_NoMIC_4</t>
  </si>
  <si>
    <t>LV1</t>
  </si>
  <si>
    <t>LV2</t>
  </si>
  <si>
    <t>LV3</t>
  </si>
  <si>
    <t>LV4</t>
  </si>
  <si>
    <t>HV1</t>
  </si>
  <si>
    <t>HV2</t>
  </si>
  <si>
    <t>HV3</t>
  </si>
  <si>
    <t>HV4</t>
  </si>
  <si>
    <t>n/a (p/kWh charge)</t>
  </si>
  <si>
    <t>Designated EHV Site Specific No Residual</t>
  </si>
  <si>
    <t>Designated EHV Site Specific Band 1</t>
  </si>
  <si>
    <t>EHV1</t>
  </si>
  <si>
    <t>Designated EHV Site Specific Band 2</t>
  </si>
  <si>
    <t>EHV2</t>
  </si>
  <si>
    <t>Designated EHV Site Specific Band 3</t>
  </si>
  <si>
    <t>EHV3</t>
  </si>
  <si>
    <t>Designated EHV Site Specific Band 4</t>
  </si>
  <si>
    <t>EHV4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</si>
</sst>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00"/>
    <numFmt numFmtId="176" formatCode="#,##0;[Red]\-#,##0;;"/>
    <numFmt numFmtId="177" formatCode="0.000;[Red]\-0.000;?;"/>
    <numFmt numFmtId="178" formatCode="0.000_ ;\-0.000\ "/>
    <numFmt numFmtId="179" formatCode="0000"/>
    <numFmt numFmtId="180" formatCode="0.00;\(0.00\);"/>
    <numFmt numFmtId="181" formatCode="&quot;£&quot;#,##0.00"/>
  </numFmts>
  <fonts count="35" x14ac:knownFonts="1">
    <font>
      <sz val="10"/>
      <name val="Arial"/>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0"/>
      <color rgb="FF9C6500"/>
      <name val="Arial"/>
      <family val="2"/>
    </font>
    <font>
      <b/>
      <sz val="8"/>
      <color theme="0"/>
      <name val="Arial"/>
      <family val="2"/>
    </font>
    <font>
      <b/>
      <sz val="18"/>
      <name val="Arial"/>
      <family val="2"/>
    </font>
    <font>
      <b/>
      <sz val="11"/>
      <color indexed="8"/>
      <name val="Arial"/>
      <family val="2"/>
    </font>
    <font>
      <b/>
      <sz val="12"/>
      <name val="Arial"/>
      <family val="2"/>
    </font>
    <font>
      <u/>
      <sz val="11"/>
      <color theme="5"/>
      <name val="Calibri"/>
      <family val="2"/>
      <scheme val="minor"/>
    </font>
    <font>
      <sz val="10"/>
      <color rgb="FF000000"/>
      <name val="Arial"/>
      <family val="2"/>
    </font>
  </fonts>
  <fills count="39">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rgb="FFCCFFFF"/>
        <bgColor indexed="64"/>
      </patternFill>
    </fill>
    <fill>
      <patternFill patternType="solid">
        <fgColor rgb="FFD9D9D9"/>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999999"/>
      </left>
      <right/>
      <top/>
      <bottom/>
      <diagonal/>
    </border>
  </borders>
  <cellStyleXfs count="21">
    <xf numFmtId="0" fontId="0" fillId="0" borderId="0"/>
    <xf numFmtId="0" fontId="11" fillId="0" borderId="0" applyNumberFormat="0" applyFill="0" applyBorder="0" applyAlignment="0" applyProtection="0"/>
    <xf numFmtId="0" fontId="12" fillId="5" borderId="7" applyNumberFormat="0" applyAlignment="0" applyProtection="0"/>
    <xf numFmtId="0" fontId="13" fillId="0" borderId="0" applyNumberFormat="0" applyFill="0" applyBorder="0" applyAlignment="0" applyProtection="0">
      <alignment vertical="top"/>
      <protection locked="0"/>
    </xf>
    <xf numFmtId="0" fontId="18" fillId="0" borderId="9" applyNumberFormat="0" applyFill="0" applyAlignment="0" applyProtection="0"/>
    <xf numFmtId="0" fontId="11" fillId="0" borderId="10" applyNumberFormat="0" applyFill="0" applyAlignment="0" applyProtection="0"/>
    <xf numFmtId="0" fontId="6" fillId="0" borderId="0"/>
    <xf numFmtId="43" fontId="6" fillId="0" borderId="0" applyFont="0" applyFill="0" applyBorder="0" applyAlignment="0" applyProtection="0"/>
    <xf numFmtId="0" fontId="23" fillId="24" borderId="0" applyNumberFormat="0" applyBorder="0" applyAlignment="0" applyProtection="0"/>
    <xf numFmtId="0" fontId="3" fillId="6"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3" fillId="27" borderId="0" applyNumberFormat="0" applyBorder="0" applyAlignment="0" applyProtection="0"/>
    <xf numFmtId="0" fontId="23" fillId="28" borderId="0" applyNumberFormat="0" applyBorder="0" applyAlignment="0" applyProtection="0"/>
    <xf numFmtId="0" fontId="27" fillId="0" borderId="0"/>
    <xf numFmtId="0" fontId="28" fillId="35" borderId="0" applyNumberFormat="0" applyBorder="0" applyAlignment="0" applyProtection="0"/>
    <xf numFmtId="0" fontId="4" fillId="0" borderId="0"/>
    <xf numFmtId="0" fontId="2" fillId="6" borderId="0" applyNumberFormat="0" applyBorder="0" applyAlignment="0" applyProtection="0"/>
    <xf numFmtId="0" fontId="2" fillId="27" borderId="0" applyNumberFormat="0" applyBorder="0" applyAlignment="0" applyProtection="0"/>
    <xf numFmtId="0" fontId="1" fillId="0" borderId="0" applyNumberFormat="0" applyFill="0" applyBorder="0" applyAlignment="0" applyProtection="0">
      <alignment horizontal="left"/>
    </xf>
    <xf numFmtId="0" fontId="33" fillId="0" borderId="19" applyNumberFormat="0" applyFill="0" applyBorder="0" applyAlignment="0" applyProtection="0"/>
  </cellStyleXfs>
  <cellXfs count="289">
    <xf numFmtId="0" fontId="0" fillId="0" borderId="0" xfId="0"/>
    <xf numFmtId="0" fontId="6"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8" fillId="2" borderId="0" xfId="0" applyFont="1" applyFill="1" applyAlignment="1">
      <alignment vertical="center"/>
    </xf>
    <xf numFmtId="0" fontId="0" fillId="0" borderId="1" xfId="0" applyBorder="1" applyAlignment="1">
      <alignment vertical="center"/>
    </xf>
    <xf numFmtId="0" fontId="6" fillId="0" borderId="0" xfId="0" applyFont="1" applyAlignment="1">
      <alignment wrapText="1"/>
    </xf>
    <xf numFmtId="0" fontId="7" fillId="7" borderId="1" xfId="0" applyFont="1" applyFill="1" applyBorder="1" applyAlignment="1">
      <alignment horizontal="center" vertical="center" wrapText="1"/>
    </xf>
    <xf numFmtId="0" fontId="6" fillId="0" borderId="1" xfId="0" quotePrefix="1" applyFont="1" applyBorder="1" applyAlignment="1">
      <alignment horizontal="left" vertical="top" wrapText="1"/>
    </xf>
    <xf numFmtId="0" fontId="7" fillId="7" borderId="1" xfId="0" applyFont="1" applyFill="1" applyBorder="1" applyAlignment="1" applyProtection="1">
      <alignment vertical="center" wrapText="1"/>
      <protection locked="0"/>
    </xf>
    <xf numFmtId="0" fontId="14"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protection locked="0"/>
    </xf>
    <xf numFmtId="0" fontId="6" fillId="0" borderId="6" xfId="0" applyFont="1" applyBorder="1" applyAlignment="1">
      <alignment horizontal="center" vertical="center" wrapText="1"/>
    </xf>
    <xf numFmtId="0" fontId="6" fillId="2" borderId="0" xfId="0" applyFont="1" applyFill="1" applyAlignment="1">
      <alignment vertical="center"/>
    </xf>
    <xf numFmtId="0" fontId="0" fillId="0" borderId="0" xfId="0" applyProtection="1">
      <protection locked="0"/>
    </xf>
    <xf numFmtId="169" fontId="6" fillId="3" borderId="1" xfId="0" applyNumberFormat="1" applyFont="1" applyFill="1" applyBorder="1" applyAlignment="1" applyProtection="1">
      <alignment horizontal="center" vertical="center"/>
      <protection locked="0"/>
    </xf>
    <xf numFmtId="49" fontId="14" fillId="8" borderId="1" xfId="0" applyNumberFormat="1" applyFont="1" applyFill="1" applyBorder="1" applyAlignment="1" applyProtection="1">
      <alignment horizontal="center" vertical="center" wrapText="1"/>
      <protection locked="0"/>
    </xf>
    <xf numFmtId="0" fontId="7" fillId="7" borderId="1" xfId="0" quotePrefix="1" applyFont="1" applyFill="1" applyBorder="1" applyAlignment="1">
      <alignment horizontal="center" vertical="center" wrapText="1"/>
    </xf>
    <xf numFmtId="49" fontId="15" fillId="5" borderId="7" xfId="2" applyNumberFormat="1" applyFont="1" applyAlignment="1" applyProtection="1">
      <alignment horizontal="center" vertical="center" wrapText="1"/>
      <protection locked="0"/>
    </xf>
    <xf numFmtId="170" fontId="17" fillId="12" borderId="1" xfId="0" applyNumberFormat="1" applyFont="1" applyFill="1" applyBorder="1" applyAlignment="1" applyProtection="1">
      <alignment horizontal="center" vertical="center"/>
      <protection locked="0"/>
    </xf>
    <xf numFmtId="171" fontId="17" fillId="12" borderId="1" xfId="0" applyNumberFormat="1" applyFont="1" applyFill="1" applyBorder="1" applyAlignment="1" applyProtection="1">
      <alignment horizontal="center" vertical="center"/>
      <protection locked="0"/>
    </xf>
    <xf numFmtId="170" fontId="17" fillId="14" borderId="1" xfId="0" applyNumberFormat="1" applyFont="1" applyFill="1" applyBorder="1" applyAlignment="1" applyProtection="1">
      <alignment horizontal="center" vertical="center"/>
      <protection locked="0"/>
    </xf>
    <xf numFmtId="171" fontId="17" fillId="14" borderId="1" xfId="0" applyNumberFormat="1" applyFont="1" applyFill="1" applyBorder="1" applyAlignment="1" applyProtection="1">
      <alignment horizontal="center" vertical="center"/>
      <protection locked="0"/>
    </xf>
    <xf numFmtId="0" fontId="7" fillId="13" borderId="1" xfId="0" quotePrefix="1" applyFont="1" applyFill="1" applyBorder="1" applyAlignment="1">
      <alignment horizontal="center" vertical="center" wrapText="1"/>
    </xf>
    <xf numFmtId="171" fontId="17" fillId="15" borderId="1" xfId="0" applyNumberFormat="1" applyFont="1" applyFill="1" applyBorder="1" applyAlignment="1" applyProtection="1">
      <alignment horizontal="center" vertical="center"/>
      <protection locked="0"/>
    </xf>
    <xf numFmtId="0" fontId="7" fillId="16" borderId="1" xfId="0" quotePrefix="1" applyFont="1" applyFill="1" applyBorder="1" applyAlignment="1">
      <alignment horizontal="center" vertical="center" wrapText="1"/>
    </xf>
    <xf numFmtId="49" fontId="6"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7" fillId="9" borderId="1" xfId="0" applyNumberFormat="1" applyFont="1" applyFill="1" applyBorder="1" applyAlignment="1" applyProtection="1">
      <alignment horizontal="center" vertical="center"/>
      <protection locked="0"/>
    </xf>
    <xf numFmtId="171" fontId="17"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49" fontId="20" fillId="8" borderId="1" xfId="0" applyNumberFormat="1" applyFont="1" applyFill="1" applyBorder="1" applyAlignment="1" applyProtection="1">
      <alignment horizontal="center" vertical="center" wrapText="1"/>
      <protection locked="0"/>
    </xf>
    <xf numFmtId="172" fontId="20" fillId="9" borderId="1" xfId="0" applyNumberFormat="1" applyFont="1" applyFill="1" applyBorder="1" applyAlignment="1" applyProtection="1">
      <alignment horizontal="center" vertical="center"/>
      <protection locked="0"/>
    </xf>
    <xf numFmtId="172" fontId="20" fillId="3" borderId="1" xfId="0" applyNumberFormat="1" applyFont="1" applyFill="1" applyBorder="1" applyAlignment="1" applyProtection="1">
      <alignment horizontal="center" vertical="center"/>
      <protection locked="0"/>
    </xf>
    <xf numFmtId="0" fontId="20" fillId="8" borderId="1" xfId="0" applyFont="1" applyFill="1" applyBorder="1" applyAlignment="1" applyProtection="1">
      <alignment horizontal="center" vertical="center" wrapText="1"/>
      <protection locked="0"/>
    </xf>
    <xf numFmtId="164" fontId="20" fillId="10" borderId="1" xfId="0" applyNumberFormat="1" applyFont="1" applyFill="1" applyBorder="1" applyAlignment="1" applyProtection="1">
      <alignment horizontal="center" vertical="center"/>
      <protection locked="0"/>
    </xf>
    <xf numFmtId="164" fontId="20" fillId="3" borderId="1" xfId="0" applyNumberFormat="1" applyFont="1" applyFill="1" applyBorder="1" applyAlignment="1" applyProtection="1">
      <alignment horizontal="center" vertical="center"/>
      <protection locked="0"/>
    </xf>
    <xf numFmtId="49" fontId="6" fillId="9" borderId="1" xfId="0" quotePrefix="1" applyNumberFormat="1" applyFont="1" applyFill="1" applyBorder="1" applyAlignment="1" applyProtection="1">
      <alignment horizontal="left" vertical="center" wrapText="1"/>
      <protection locked="0"/>
    </xf>
    <xf numFmtId="49" fontId="6"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3" fillId="2" borderId="0" xfId="3" applyFill="1" applyAlignment="1" applyProtection="1">
      <alignment vertical="center"/>
    </xf>
    <xf numFmtId="0" fontId="6" fillId="2" borderId="8" xfId="6" quotePrefix="1" applyFill="1" applyBorder="1" applyAlignment="1">
      <alignment vertical="center" wrapText="1"/>
    </xf>
    <xf numFmtId="0" fontId="6" fillId="2" borderId="0" xfId="6" applyFill="1" applyAlignment="1">
      <alignment vertical="center"/>
    </xf>
    <xf numFmtId="0" fontId="8" fillId="2" borderId="0" xfId="6" applyFont="1" applyFill="1" applyAlignment="1">
      <alignment vertical="center"/>
    </xf>
    <xf numFmtId="0" fontId="7" fillId="7" borderId="1" xfId="6" quotePrefix="1" applyFont="1" applyFill="1" applyBorder="1" applyAlignment="1">
      <alignment horizontal="center" vertical="center" wrapText="1"/>
    </xf>
    <xf numFmtId="0" fontId="7" fillId="7" borderId="1" xfId="6" applyFont="1" applyFill="1" applyBorder="1" applyAlignment="1">
      <alignment horizontal="center" vertical="center" wrapText="1"/>
    </xf>
    <xf numFmtId="49" fontId="22" fillId="7" borderId="1" xfId="6" applyNumberFormat="1" applyFont="1" applyFill="1" applyBorder="1" applyAlignment="1">
      <alignment horizontal="center" vertical="center" wrapText="1"/>
    </xf>
    <xf numFmtId="49" fontId="7" fillId="7" borderId="1" xfId="6" applyNumberFormat="1" applyFont="1" applyFill="1" applyBorder="1" applyAlignment="1">
      <alignment horizontal="center" vertical="center" wrapText="1"/>
    </xf>
    <xf numFmtId="0" fontId="6" fillId="9" borderId="1" xfId="6" applyFill="1" applyBorder="1" applyAlignment="1" applyProtection="1">
      <alignment horizontal="left" vertical="center" wrapText="1"/>
      <protection locked="0"/>
    </xf>
    <xf numFmtId="0" fontId="6" fillId="2" borderId="0" xfId="6" applyFill="1" applyAlignment="1">
      <alignment horizontal="center" vertical="center"/>
    </xf>
    <xf numFmtId="166" fontId="6" fillId="2" borderId="0" xfId="6" applyNumberFormat="1" applyFill="1" applyAlignment="1">
      <alignment horizontal="center" vertical="center"/>
    </xf>
    <xf numFmtId="0" fontId="6" fillId="2" borderId="0" xfId="6" applyFill="1"/>
    <xf numFmtId="172" fontId="4" fillId="12" borderId="1" xfId="6" applyNumberFormat="1" applyFont="1" applyFill="1" applyBorder="1" applyAlignment="1" applyProtection="1">
      <alignment horizontal="center" vertical="center"/>
      <protection locked="0"/>
    </xf>
    <xf numFmtId="164" fontId="4" fillId="12" borderId="1" xfId="6" applyNumberFormat="1" applyFont="1" applyFill="1" applyBorder="1" applyAlignment="1" applyProtection="1">
      <alignment horizontal="center" vertical="center"/>
      <protection locked="0"/>
    </xf>
    <xf numFmtId="172" fontId="4" fillId="9" borderId="1" xfId="6" applyNumberFormat="1" applyFont="1" applyFill="1" applyBorder="1" applyAlignment="1" applyProtection="1">
      <alignment horizontal="center" vertical="center"/>
      <protection locked="0"/>
    </xf>
    <xf numFmtId="164" fontId="4" fillId="9" borderId="1" xfId="6" applyNumberFormat="1" applyFont="1" applyFill="1" applyBorder="1" applyAlignment="1" applyProtection="1">
      <alignment horizontal="center" vertical="center"/>
      <protection locked="0"/>
    </xf>
    <xf numFmtId="0" fontId="6" fillId="0" borderId="0" xfId="0" applyFont="1" applyProtection="1">
      <protection locked="0"/>
    </xf>
    <xf numFmtId="49" fontId="11" fillId="6" borderId="0" xfId="1" quotePrefix="1" applyNumberFormat="1" applyFill="1" applyAlignment="1" applyProtection="1">
      <alignment horizontal="left" vertical="center" wrapText="1"/>
      <protection locked="0"/>
    </xf>
    <xf numFmtId="49" fontId="11" fillId="6" borderId="0" xfId="1" applyNumberFormat="1" applyFill="1" applyAlignment="1" applyProtection="1">
      <alignment vertical="center" wrapText="1"/>
      <protection locked="0"/>
    </xf>
    <xf numFmtId="49" fontId="18" fillId="0" borderId="0" xfId="4" applyNumberFormat="1" applyBorder="1" applyAlignment="1" applyProtection="1">
      <alignment vertical="center"/>
      <protection locked="0"/>
    </xf>
    <xf numFmtId="49" fontId="11" fillId="6" borderId="0" xfId="1" applyNumberFormat="1" applyFill="1" applyBorder="1" applyAlignment="1" applyProtection="1">
      <alignment vertical="center" wrapText="1"/>
      <protection locked="0"/>
    </xf>
    <xf numFmtId="49" fontId="11" fillId="0" borderId="0" xfId="5" applyNumberFormat="1" applyBorder="1" applyAlignment="1" applyProtection="1">
      <alignment vertical="center"/>
      <protection locked="0"/>
    </xf>
    <xf numFmtId="49" fontId="11" fillId="0" borderId="0" xfId="5" quotePrefix="1" applyNumberFormat="1" applyBorder="1" applyAlignment="1" applyProtection="1">
      <alignment horizontal="left" vertical="center"/>
      <protection locked="0"/>
    </xf>
    <xf numFmtId="49" fontId="22" fillId="7" borderId="1" xfId="0" applyNumberFormat="1" applyFont="1" applyFill="1" applyBorder="1" applyAlignment="1">
      <alignment horizontal="center" vertical="center" wrapText="1"/>
    </xf>
    <xf numFmtId="0" fontId="13" fillId="0" borderId="0" xfId="3" applyAlignment="1" applyProtection="1">
      <alignment horizontal="left" vertical="top"/>
    </xf>
    <xf numFmtId="0" fontId="7" fillId="7" borderId="6" xfId="0" applyFont="1" applyFill="1" applyBorder="1" applyAlignment="1" applyProtection="1">
      <alignment vertical="center" wrapText="1"/>
      <protection locked="0"/>
    </xf>
    <xf numFmtId="0" fontId="0" fillId="17" borderId="0" xfId="0" applyFill="1" applyAlignment="1">
      <alignment vertical="center"/>
    </xf>
    <xf numFmtId="0" fontId="24" fillId="20" borderId="1" xfId="0" applyFont="1" applyFill="1" applyBorder="1" applyAlignment="1" applyProtection="1">
      <alignment horizontal="center" vertical="center" wrapText="1"/>
      <protection locked="0"/>
    </xf>
    <xf numFmtId="0" fontId="7" fillId="0" borderId="6" xfId="0" applyFont="1" applyBorder="1" applyAlignment="1">
      <alignment vertical="center" wrapText="1"/>
    </xf>
    <xf numFmtId="0" fontId="7" fillId="0" borderId="1" xfId="0" applyFont="1" applyBorder="1" applyAlignment="1">
      <alignment vertical="center" wrapText="1"/>
    </xf>
    <xf numFmtId="0" fontId="24" fillId="18" borderId="1" xfId="0" applyFont="1" applyFill="1" applyBorder="1" applyAlignment="1" applyProtection="1">
      <alignment horizontal="center" vertical="center" wrapText="1"/>
      <protection locked="0"/>
    </xf>
    <xf numFmtId="0" fontId="24" fillId="21" borderId="1" xfId="0" applyFont="1" applyFill="1" applyBorder="1" applyAlignment="1" applyProtection="1">
      <alignment horizontal="center" vertical="center" wrapText="1"/>
      <protection locked="0"/>
    </xf>
    <xf numFmtId="0" fontId="7" fillId="22" borderId="1" xfId="0" applyFont="1" applyFill="1" applyBorder="1" applyAlignment="1" applyProtection="1">
      <alignment horizontal="center" vertical="center" wrapText="1"/>
      <protection locked="0"/>
    </xf>
    <xf numFmtId="0" fontId="6" fillId="0" borderId="1" xfId="0" applyFont="1" applyBorder="1" applyAlignment="1">
      <alignment horizontal="center" vertical="center" wrapText="1"/>
    </xf>
    <xf numFmtId="0" fontId="16" fillId="17" borderId="0" xfId="1" applyNumberFormat="1" applyFont="1" applyFill="1" applyBorder="1" applyAlignment="1">
      <alignment horizontal="center" vertical="center" wrapText="1"/>
    </xf>
    <xf numFmtId="0" fontId="8" fillId="17" borderId="0" xfId="6" applyFont="1" applyFill="1" applyAlignment="1">
      <alignment vertical="center"/>
    </xf>
    <xf numFmtId="0" fontId="16" fillId="17" borderId="0" xfId="1" applyNumberFormat="1" applyFont="1" applyFill="1" applyBorder="1" applyAlignment="1" applyProtection="1">
      <alignment horizontal="center" vertical="center" wrapText="1"/>
    </xf>
    <xf numFmtId="0" fontId="16" fillId="17" borderId="12" xfId="1" applyNumberFormat="1" applyFont="1" applyFill="1" applyBorder="1" applyAlignment="1">
      <alignment horizontal="center" vertical="center" wrapText="1"/>
    </xf>
    <xf numFmtId="0" fontId="16" fillId="17" borderId="0" xfId="1" applyNumberFormat="1" applyFont="1" applyFill="1" applyBorder="1" applyAlignment="1">
      <alignment vertical="center" wrapText="1"/>
    </xf>
    <xf numFmtId="0" fontId="7" fillId="17" borderId="4" xfId="0" applyFont="1" applyFill="1" applyBorder="1" applyAlignment="1">
      <alignment horizontal="left" vertical="center" wrapText="1"/>
    </xf>
    <xf numFmtId="0" fontId="6" fillId="17" borderId="4" xfId="0" applyFont="1" applyFill="1" applyBorder="1" applyAlignment="1">
      <alignment horizontal="center" vertical="center" wrapText="1"/>
    </xf>
    <xf numFmtId="0" fontId="6" fillId="17" borderId="8" xfId="0" applyFont="1" applyFill="1" applyBorder="1" applyAlignment="1">
      <alignment horizontal="center" vertical="center" wrapText="1"/>
    </xf>
    <xf numFmtId="0" fontId="16" fillId="17" borderId="8" xfId="1" applyNumberFormat="1" applyFont="1" applyFill="1" applyBorder="1" applyAlignment="1">
      <alignment horizontal="center" vertical="center" wrapText="1"/>
    </xf>
    <xf numFmtId="172" fontId="20" fillId="19" borderId="3" xfId="0" applyNumberFormat="1" applyFont="1" applyFill="1" applyBorder="1" applyAlignment="1" applyProtection="1">
      <alignment horizontal="center" vertical="center" wrapText="1"/>
      <protection locked="0"/>
    </xf>
    <xf numFmtId="0" fontId="13" fillId="0" borderId="0" xfId="3" applyAlignment="1" applyProtection="1"/>
    <xf numFmtId="0" fontId="13" fillId="2" borderId="0" xfId="3" applyFill="1" applyAlignment="1" applyProtection="1">
      <alignment vertical="center"/>
      <protection hidden="1"/>
    </xf>
    <xf numFmtId="175" fontId="6" fillId="9" borderId="1" xfId="6" applyNumberFormat="1" applyFill="1" applyBorder="1" applyAlignment="1">
      <alignment horizontal="center" vertical="center" wrapText="1"/>
    </xf>
    <xf numFmtId="0" fontId="6" fillId="9" borderId="1" xfId="6" applyFill="1" applyBorder="1" applyAlignment="1">
      <alignment horizontal="left" vertical="center" wrapText="1"/>
    </xf>
    <xf numFmtId="1" fontId="6" fillId="9" borderId="1" xfId="6" applyNumberFormat="1" applyFill="1" applyBorder="1" applyAlignment="1">
      <alignment horizontal="left" vertical="center" wrapText="1"/>
    </xf>
    <xf numFmtId="172" fontId="4" fillId="23" borderId="1" xfId="6" applyNumberFormat="1" applyFont="1" applyFill="1" applyBorder="1" applyAlignment="1">
      <alignment horizontal="center" vertical="center"/>
    </xf>
    <xf numFmtId="43" fontId="4" fillId="23" borderId="1" xfId="7" applyFont="1" applyFill="1" applyBorder="1" applyAlignment="1" applyProtection="1">
      <alignment horizontal="center" vertical="center"/>
    </xf>
    <xf numFmtId="164" fontId="4" fillId="23" borderId="1" xfId="6" applyNumberFormat="1" applyFont="1" applyFill="1" applyBorder="1" applyAlignment="1">
      <alignment horizontal="center" vertical="center"/>
    </xf>
    <xf numFmtId="165" fontId="4" fillId="12" borderId="1" xfId="6" applyNumberFormat="1" applyFont="1" applyFill="1" applyBorder="1" applyAlignment="1">
      <alignment horizontal="center" vertical="center"/>
    </xf>
    <xf numFmtId="43" fontId="4" fillId="12" borderId="1" xfId="7" applyFont="1" applyFill="1" applyBorder="1" applyAlignment="1" applyProtection="1">
      <alignment horizontal="center" vertical="center"/>
    </xf>
    <xf numFmtId="164" fontId="4" fillId="12" borderId="1" xfId="6" applyNumberFormat="1" applyFont="1" applyFill="1" applyBorder="1" applyAlignment="1">
      <alignment horizontal="center" vertical="center"/>
    </xf>
    <xf numFmtId="0" fontId="6" fillId="11" borderId="1" xfId="13" applyFont="1" applyFill="1" applyBorder="1" applyAlignment="1" applyProtection="1">
      <alignment vertical="center"/>
      <protection locked="0"/>
    </xf>
    <xf numFmtId="174" fontId="6" fillId="31" borderId="1" xfId="10" applyNumberFormat="1" applyFont="1" applyFill="1" applyBorder="1" applyAlignment="1" applyProtection="1">
      <alignment vertical="center"/>
      <protection locked="0"/>
    </xf>
    <xf numFmtId="173" fontId="3" fillId="30" borderId="1" xfId="9" applyNumberFormat="1" applyFill="1" applyBorder="1" applyAlignment="1" applyProtection="1">
      <alignment vertical="center"/>
    </xf>
    <xf numFmtId="174" fontId="6" fillId="30" borderId="1" xfId="9" applyNumberFormat="1" applyFont="1" applyFill="1" applyBorder="1" applyAlignment="1" applyProtection="1">
      <alignment vertical="center"/>
      <protection locked="0"/>
    </xf>
    <xf numFmtId="174" fontId="6" fillId="33" borderId="1" xfId="9" applyNumberFormat="1" applyFont="1" applyFill="1" applyBorder="1" applyAlignment="1" applyProtection="1">
      <alignment vertical="center"/>
      <protection locked="0"/>
    </xf>
    <xf numFmtId="174" fontId="6" fillId="34" borderId="1" xfId="10" applyNumberFormat="1" applyFont="1" applyFill="1" applyBorder="1" applyAlignment="1" applyProtection="1">
      <alignment vertical="center"/>
      <protection locked="0"/>
    </xf>
    <xf numFmtId="0" fontId="16"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7" fillId="7" borderId="6" xfId="0" applyFont="1" applyFill="1" applyBorder="1" applyAlignment="1">
      <alignment horizontal="left" vertical="center" wrapText="1"/>
    </xf>
    <xf numFmtId="0" fontId="6" fillId="11" borderId="1" xfId="8" quotePrefix="1" applyFont="1" applyFill="1" applyBorder="1" applyAlignment="1" applyProtection="1">
      <alignment horizontal="center" vertical="center" wrapText="1"/>
    </xf>
    <xf numFmtId="0" fontId="6" fillId="32" borderId="1" xfId="11" quotePrefix="1" applyFont="1" applyFill="1" applyBorder="1" applyAlignment="1" applyProtection="1">
      <alignment horizontal="center" vertical="center" wrapText="1"/>
    </xf>
    <xf numFmtId="173" fontId="3" fillId="33" borderId="1" xfId="12" applyNumberFormat="1" applyFill="1" applyBorder="1" applyAlignment="1" applyProtection="1">
      <alignment vertical="center"/>
    </xf>
    <xf numFmtId="0" fontId="7" fillId="7" borderId="1" xfId="0" applyFont="1" applyFill="1" applyBorder="1" applyAlignment="1">
      <alignment horizontal="left" vertical="center" wrapText="1"/>
    </xf>
    <xf numFmtId="0" fontId="6" fillId="11" borderId="1" xfId="13" applyFont="1" applyFill="1" applyBorder="1" applyAlignment="1" applyProtection="1">
      <alignment vertical="center" wrapText="1"/>
    </xf>
    <xf numFmtId="0" fontId="6" fillId="29" borderId="1" xfId="13" applyFont="1" applyFill="1" applyBorder="1" applyAlignment="1" applyProtection="1">
      <alignment vertical="center" wrapText="1"/>
    </xf>
    <xf numFmtId="0" fontId="2" fillId="11" borderId="1" xfId="13" applyFont="1" applyFill="1" applyBorder="1" applyAlignment="1" applyProtection="1">
      <alignment vertical="center" wrapText="1"/>
    </xf>
    <xf numFmtId="0" fontId="2" fillId="29" borderId="1" xfId="13" applyFont="1" applyFill="1" applyBorder="1" applyAlignment="1" applyProtection="1">
      <alignment vertical="center" wrapText="1"/>
    </xf>
    <xf numFmtId="0" fontId="6" fillId="7" borderId="1" xfId="0" applyFont="1" applyFill="1" applyBorder="1" applyAlignment="1">
      <alignment horizontal="center" vertical="center" wrapText="1"/>
    </xf>
    <xf numFmtId="174" fontId="3" fillId="30" borderId="1" xfId="9" applyNumberFormat="1" applyFill="1" applyBorder="1" applyAlignment="1" applyProtection="1">
      <alignment vertical="center"/>
      <protection locked="0"/>
    </xf>
    <xf numFmtId="176" fontId="3" fillId="30" borderId="1" xfId="9" applyNumberFormat="1" applyFill="1" applyBorder="1" applyAlignment="1" applyProtection="1">
      <alignment vertical="center"/>
    </xf>
    <xf numFmtId="176" fontId="3" fillId="33" borderId="1" xfId="9" applyNumberFormat="1" applyFill="1" applyBorder="1" applyAlignment="1" applyProtection="1">
      <alignment vertical="center"/>
    </xf>
    <xf numFmtId="176" fontId="6" fillId="31" borderId="1" xfId="10" applyNumberFormat="1" applyFont="1" applyFill="1" applyBorder="1" applyAlignment="1" applyProtection="1">
      <alignment vertical="center"/>
    </xf>
    <xf numFmtId="176" fontId="6" fillId="34" borderId="1" xfId="10" applyNumberFormat="1" applyFont="1" applyFill="1" applyBorder="1" applyAlignment="1" applyProtection="1">
      <alignment vertical="center"/>
    </xf>
    <xf numFmtId="177" fontId="3" fillId="30" borderId="5" xfId="9" applyNumberFormat="1" applyFill="1" applyBorder="1" applyAlignment="1" applyProtection="1">
      <alignment vertical="center"/>
    </xf>
    <xf numFmtId="177" fontId="3" fillId="30" borderId="1" xfId="9" applyNumberFormat="1" applyFill="1" applyBorder="1" applyAlignment="1" applyProtection="1">
      <alignment vertical="center"/>
    </xf>
    <xf numFmtId="2" fontId="7" fillId="7" borderId="1" xfId="6" applyNumberFormat="1" applyFont="1" applyFill="1" applyBorder="1" applyAlignment="1">
      <alignment horizontal="center" vertical="center" wrapText="1"/>
    </xf>
    <xf numFmtId="49" fontId="6" fillId="11" borderId="1" xfId="8" quotePrefix="1" applyNumberFormat="1" applyFont="1" applyFill="1" applyBorder="1" applyAlignment="1" applyProtection="1">
      <alignment horizontal="center" vertical="center" wrapText="1"/>
    </xf>
    <xf numFmtId="49" fontId="6" fillId="32" borderId="1" xfId="11" quotePrefix="1" applyNumberFormat="1" applyFont="1" applyFill="1" applyBorder="1" applyAlignment="1" applyProtection="1">
      <alignment horizontal="center" vertical="center" wrapText="1"/>
    </xf>
    <xf numFmtId="49" fontId="11" fillId="6" borderId="0" xfId="1" applyNumberFormat="1" applyFill="1" applyAlignment="1" applyProtection="1">
      <alignment horizontal="center" vertical="center" wrapText="1"/>
      <protection locked="0"/>
    </xf>
    <xf numFmtId="49" fontId="11" fillId="6" borderId="0" xfId="1" quotePrefix="1" applyNumberFormat="1" applyFill="1" applyAlignment="1" applyProtection="1">
      <alignment horizontal="center" vertical="center" wrapText="1"/>
      <protection locked="0"/>
    </xf>
    <xf numFmtId="49" fontId="22" fillId="7" borderId="1" xfId="6" quotePrefix="1" applyNumberFormat="1" applyFont="1" applyFill="1" applyBorder="1" applyAlignment="1">
      <alignment horizontal="center" vertical="center" wrapText="1"/>
    </xf>
    <xf numFmtId="49" fontId="18" fillId="0" borderId="0" xfId="4" quotePrefix="1" applyNumberFormat="1" applyBorder="1" applyAlignment="1" applyProtection="1">
      <alignment horizontal="left" vertical="center"/>
      <protection locked="0"/>
    </xf>
    <xf numFmtId="164" fontId="20" fillId="10" borderId="1" xfId="0" applyNumberFormat="1" applyFont="1" applyFill="1" applyBorder="1" applyAlignment="1">
      <alignment horizontal="center" vertical="center"/>
    </xf>
    <xf numFmtId="178" fontId="21" fillId="18" borderId="1" xfId="0" applyNumberFormat="1" applyFont="1" applyFill="1" applyBorder="1" applyAlignment="1" applyProtection="1">
      <alignment horizontal="center" vertical="center"/>
      <protection locked="0"/>
    </xf>
    <xf numFmtId="178" fontId="20" fillId="19" borderId="1" xfId="0" applyNumberFormat="1" applyFont="1" applyFill="1" applyBorder="1" applyAlignment="1" applyProtection="1">
      <alignment horizontal="center" vertical="center"/>
      <protection locked="0"/>
    </xf>
    <xf numFmtId="178" fontId="21" fillId="20" borderId="1" xfId="0" applyNumberFormat="1" applyFont="1" applyFill="1" applyBorder="1" applyAlignment="1" applyProtection="1">
      <alignment horizontal="center" vertical="center"/>
      <protection locked="0"/>
    </xf>
    <xf numFmtId="178" fontId="21" fillId="21" borderId="1" xfId="0" applyNumberFormat="1" applyFont="1" applyFill="1" applyBorder="1" applyAlignment="1" applyProtection="1">
      <alignment horizontal="center" vertical="center"/>
      <protection locked="0"/>
    </xf>
    <xf numFmtId="178" fontId="20" fillId="22" borderId="1" xfId="0" applyNumberFormat="1" applyFont="1" applyFill="1" applyBorder="1" applyAlignment="1" applyProtection="1">
      <alignment horizontal="center" vertical="center"/>
      <protection locked="0"/>
    </xf>
    <xf numFmtId="178" fontId="29" fillId="18" borderId="1" xfId="0" applyNumberFormat="1" applyFont="1" applyFill="1" applyBorder="1" applyAlignment="1" applyProtection="1">
      <alignment horizontal="center" vertical="center" wrapText="1"/>
      <protection locked="0"/>
    </xf>
    <xf numFmtId="178" fontId="9" fillId="19" borderId="1" xfId="0" applyNumberFormat="1" applyFont="1" applyFill="1" applyBorder="1" applyAlignment="1" applyProtection="1">
      <alignment horizontal="center" vertical="center" wrapText="1"/>
      <protection locked="0"/>
    </xf>
    <xf numFmtId="178" fontId="29" fillId="20" borderId="1" xfId="0" applyNumberFormat="1" applyFont="1" applyFill="1" applyBorder="1" applyAlignment="1" applyProtection="1">
      <alignment horizontal="center" vertical="center" wrapText="1"/>
      <protection locked="0"/>
    </xf>
    <xf numFmtId="164" fontId="9" fillId="3" borderId="1" xfId="0" applyNumberFormat="1" applyFont="1" applyFill="1" applyBorder="1" applyAlignment="1" applyProtection="1">
      <alignment horizontal="center" vertical="center"/>
      <protection locked="0"/>
    </xf>
    <xf numFmtId="172" fontId="9" fillId="3" borderId="1" xfId="0" applyNumberFormat="1" applyFont="1" applyFill="1" applyBorder="1" applyAlignment="1" applyProtection="1">
      <alignment horizontal="center" vertical="center"/>
      <protection locked="0"/>
    </xf>
    <xf numFmtId="172" fontId="9" fillId="9" borderId="1" xfId="0" applyNumberFormat="1" applyFont="1" applyFill="1" applyBorder="1" applyAlignment="1" applyProtection="1">
      <alignment horizontal="center" vertical="center"/>
      <protection locked="0"/>
    </xf>
    <xf numFmtId="178" fontId="29" fillId="21" borderId="1" xfId="0" applyNumberFormat="1" applyFont="1" applyFill="1" applyBorder="1" applyAlignment="1" applyProtection="1">
      <alignment horizontal="center" vertical="center" wrapText="1"/>
      <protection locked="0"/>
    </xf>
    <xf numFmtId="178" fontId="9" fillId="22"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lignment horizontal="center" vertical="center" wrapText="1"/>
    </xf>
    <xf numFmtId="172" fontId="9" fillId="9" borderId="1" xfId="0" applyNumberFormat="1" applyFont="1" applyFill="1" applyBorder="1" applyAlignment="1" applyProtection="1">
      <alignment horizontal="center" vertical="center" wrapText="1"/>
      <protection locked="0"/>
    </xf>
    <xf numFmtId="0" fontId="6" fillId="0" borderId="0" xfId="6"/>
    <xf numFmtId="0" fontId="6" fillId="0" borderId="0" xfId="6" applyAlignment="1">
      <alignment horizontal="left"/>
    </xf>
    <xf numFmtId="0" fontId="30" fillId="0" borderId="0" xfId="6" applyFont="1"/>
    <xf numFmtId="0" fontId="13" fillId="0" borderId="0" xfId="3" applyFill="1" applyAlignment="1" applyProtection="1">
      <alignment horizontal="left" vertical="center"/>
    </xf>
    <xf numFmtId="0" fontId="6" fillId="0" borderId="0" xfId="6" applyAlignment="1">
      <alignment horizontal="center" vertical="center" wrapText="1"/>
    </xf>
    <xf numFmtId="0" fontId="6" fillId="0" borderId="0" xfId="6" applyAlignment="1">
      <alignment horizontal="center" vertical="top" wrapText="1"/>
    </xf>
    <xf numFmtId="0" fontId="6" fillId="36" borderId="0" xfId="6" applyFill="1" applyAlignment="1">
      <alignment horizontal="left"/>
    </xf>
    <xf numFmtId="14" fontId="6" fillId="0" borderId="0" xfId="6" applyNumberFormat="1"/>
    <xf numFmtId="0" fontId="6" fillId="0" borderId="0" xfId="6" quotePrefix="1" applyAlignment="1">
      <alignment horizontal="left"/>
    </xf>
    <xf numFmtId="0" fontId="6" fillId="36" borderId="0" xfId="6" applyFill="1" applyAlignment="1">
      <alignment horizontal="left" vertical="center"/>
    </xf>
    <xf numFmtId="179" fontId="6" fillId="36" borderId="0" xfId="6" applyNumberFormat="1" applyFill="1" applyAlignment="1">
      <alignment horizontal="left"/>
    </xf>
    <xf numFmtId="0" fontId="20" fillId="17" borderId="1" xfId="0" applyFont="1" applyFill="1" applyBorder="1" applyAlignment="1" applyProtection="1">
      <alignment horizontal="center" vertical="center" wrapText="1"/>
      <protection locked="0"/>
    </xf>
    <xf numFmtId="0" fontId="7" fillId="11" borderId="1" xfId="0" applyFont="1" applyFill="1" applyBorder="1" applyAlignment="1">
      <alignment vertical="center" wrapText="1"/>
    </xf>
    <xf numFmtId="0" fontId="31" fillId="0" borderId="1" xfId="16" applyFont="1" applyBorder="1" applyAlignment="1">
      <alignment horizontal="center" vertical="center" wrapText="1"/>
    </xf>
    <xf numFmtId="2" fontId="20" fillId="10" borderId="1" xfId="0" applyNumberFormat="1" applyFont="1" applyFill="1" applyBorder="1" applyAlignment="1" applyProtection="1">
      <alignment horizontal="center" vertical="center"/>
      <protection locked="0"/>
    </xf>
    <xf numFmtId="2" fontId="20" fillId="3" borderId="1" xfId="0" applyNumberFormat="1" applyFont="1" applyFill="1" applyBorder="1" applyAlignment="1" applyProtection="1">
      <alignment horizontal="center" vertical="center"/>
      <protection locked="0"/>
    </xf>
    <xf numFmtId="0" fontId="7" fillId="7" borderId="1" xfId="0" applyFont="1" applyFill="1" applyBorder="1" applyAlignment="1">
      <alignment vertical="center" wrapText="1"/>
    </xf>
    <xf numFmtId="2" fontId="20" fillId="3" borderId="1" xfId="0" applyNumberFormat="1" applyFont="1" applyFill="1" applyBorder="1" applyAlignment="1">
      <alignment horizontal="center" vertical="center"/>
    </xf>
    <xf numFmtId="2" fontId="20" fillId="10" borderId="1" xfId="0" applyNumberFormat="1" applyFont="1" applyFill="1" applyBorder="1" applyAlignment="1">
      <alignment horizontal="center" vertical="center"/>
    </xf>
    <xf numFmtId="0" fontId="20" fillId="0" borderId="1" xfId="0" applyFont="1" applyBorder="1" applyAlignment="1">
      <alignment horizontal="center" vertical="center" wrapText="1"/>
    </xf>
    <xf numFmtId="0" fontId="6" fillId="2" borderId="0" xfId="6" quotePrefix="1" applyFill="1" applyAlignment="1">
      <alignment horizontal="center" vertical="center" wrapText="1"/>
    </xf>
    <xf numFmtId="0" fontId="13" fillId="0" borderId="0" xfId="3" applyAlignment="1" applyProtection="1">
      <alignment horizontal="left" vertical="top" wrapText="1"/>
    </xf>
    <xf numFmtId="3" fontId="20" fillId="0" borderId="1" xfId="0" applyNumberFormat="1" applyFont="1" applyBorder="1" applyAlignment="1" applyProtection="1">
      <alignment horizontal="center" vertical="center" wrapText="1"/>
      <protection locked="0"/>
    </xf>
    <xf numFmtId="0" fontId="20" fillId="0" borderId="1" xfId="0" applyFont="1" applyBorder="1" applyAlignment="1" applyProtection="1">
      <alignment horizontal="center" vertical="center" wrapText="1"/>
      <protection locked="0"/>
    </xf>
    <xf numFmtId="0" fontId="7" fillId="7" borderId="1" xfId="0" applyFont="1" applyFill="1" applyBorder="1" applyAlignment="1" applyProtection="1">
      <alignment horizontal="center" vertical="center"/>
      <protection locked="0"/>
    </xf>
    <xf numFmtId="0" fontId="7" fillId="7" borderId="1" xfId="0" applyFont="1" applyFill="1" applyBorder="1" applyAlignment="1" applyProtection="1">
      <alignment vertical="center"/>
      <protection locked="0"/>
    </xf>
    <xf numFmtId="0" fontId="14" fillId="8" borderId="1" xfId="0" applyFont="1" applyFill="1" applyBorder="1" applyAlignment="1" applyProtection="1">
      <alignment horizontal="center" vertical="center"/>
      <protection locked="0"/>
    </xf>
    <xf numFmtId="49" fontId="20" fillId="0" borderId="1" xfId="0" quotePrefix="1" applyNumberFormat="1" applyFont="1" applyBorder="1" applyAlignment="1" applyProtection="1">
      <alignment horizontal="center" vertical="center" wrapText="1"/>
      <protection locked="0"/>
    </xf>
    <xf numFmtId="164" fontId="20" fillId="9" borderId="1" xfId="0" applyNumberFormat="1" applyFont="1" applyFill="1" applyBorder="1" applyAlignment="1" applyProtection="1">
      <alignment horizontal="center" vertical="center"/>
      <protection locked="0"/>
    </xf>
    <xf numFmtId="180" fontId="20" fillId="3" borderId="1" xfId="0" applyNumberFormat="1" applyFont="1" applyFill="1" applyBorder="1" applyAlignment="1" applyProtection="1">
      <alignment horizontal="center" vertical="center"/>
      <protection locked="0"/>
    </xf>
    <xf numFmtId="181" fontId="14" fillId="8" borderId="1" xfId="0" applyNumberFormat="1" applyFont="1" applyFill="1" applyBorder="1" applyAlignment="1" applyProtection="1">
      <alignment horizontal="center" vertical="center"/>
      <protection locked="0"/>
    </xf>
    <xf numFmtId="0" fontId="7" fillId="0" borderId="1" xfId="0" applyFont="1" applyBorder="1" applyAlignment="1">
      <alignment horizontal="left" vertical="center" wrapText="1" indent="1"/>
    </xf>
    <xf numFmtId="0" fontId="6" fillId="4" borderId="1" xfId="0" applyFont="1" applyFill="1" applyBorder="1" applyAlignment="1">
      <alignment horizontal="center" vertical="center" wrapText="1"/>
    </xf>
    <xf numFmtId="0" fontId="6" fillId="17" borderId="1" xfId="0" applyFont="1" applyFill="1" applyBorder="1" applyAlignment="1">
      <alignment horizontal="center" vertical="center" wrapText="1"/>
    </xf>
    <xf numFmtId="0" fontId="7" fillId="0" borderId="6" xfId="0" applyFont="1" applyBorder="1" applyAlignment="1">
      <alignment horizontal="left" vertical="center" wrapText="1" indent="1"/>
    </xf>
    <xf numFmtId="0" fontId="6" fillId="4" borderId="1" xfId="0" applyFont="1" applyFill="1" applyBorder="1" applyAlignment="1">
      <alignment vertical="center" wrapText="1"/>
    </xf>
    <xf numFmtId="0" fontId="13" fillId="0" borderId="0" xfId="3" applyFill="1" applyBorder="1" applyAlignment="1" applyProtection="1">
      <alignment vertical="center"/>
    </xf>
    <xf numFmtId="0" fontId="20" fillId="0" borderId="1" xfId="0" quotePrefix="1" applyFont="1" applyBorder="1" applyAlignment="1" applyProtection="1">
      <alignment horizontal="center" vertical="center" wrapText="1"/>
      <protection locked="0"/>
    </xf>
    <xf numFmtId="1" fontId="6" fillId="9" borderId="1" xfId="0" quotePrefix="1" applyNumberFormat="1" applyFont="1" applyFill="1" applyBorder="1" applyAlignment="1" applyProtection="1">
      <alignment horizontal="left" vertical="center" wrapText="1"/>
      <protection locked="0"/>
    </xf>
    <xf numFmtId="0" fontId="13" fillId="2" borderId="0" xfId="3" applyFont="1" applyFill="1" applyAlignment="1" applyProtection="1">
      <alignment vertical="center"/>
    </xf>
    <xf numFmtId="0" fontId="7" fillId="7" borderId="1" xfId="0" applyFont="1" applyFill="1" applyBorder="1" applyAlignment="1" applyProtection="1">
      <alignment horizontal="center" vertical="center" wrapText="1"/>
      <protection locked="0"/>
    </xf>
    <xf numFmtId="0" fontId="0" fillId="0" borderId="1" xfId="0" applyBorder="1" applyAlignment="1">
      <alignment horizontal="center" vertical="center"/>
    </xf>
    <xf numFmtId="0" fontId="0" fillId="0" borderId="1" xfId="0" applyBorder="1" applyAlignment="1">
      <alignment horizontal="center" vertical="center" wrapText="1"/>
    </xf>
    <xf numFmtId="3" fontId="14" fillId="8" borderId="1" xfId="0" applyNumberFormat="1" applyFont="1" applyFill="1" applyBorder="1" applyAlignment="1" applyProtection="1">
      <alignment horizontal="center" vertical="center"/>
      <protection locked="0"/>
    </xf>
    <xf numFmtId="3" fontId="14" fillId="37" borderId="1" xfId="0" applyNumberFormat="1" applyFont="1" applyFill="1" applyBorder="1" applyAlignment="1" applyProtection="1">
      <alignment horizontal="center" vertical="center"/>
      <protection locked="0"/>
    </xf>
    <xf numFmtId="0" fontId="7" fillId="7" borderId="1" xfId="6" applyFont="1" applyFill="1" applyBorder="1" applyAlignment="1" applyProtection="1">
      <alignment horizontal="center" vertical="center"/>
      <protection locked="0"/>
    </xf>
    <xf numFmtId="0" fontId="34" fillId="0" borderId="1" xfId="6" applyFont="1" applyBorder="1" applyAlignment="1">
      <alignment vertical="center"/>
    </xf>
    <xf numFmtId="0" fontId="34" fillId="38" borderId="1" xfId="6" applyFont="1" applyFill="1" applyBorder="1" applyAlignment="1">
      <alignment vertical="center"/>
    </xf>
    <xf numFmtId="0" fontId="6" fillId="0" borderId="0" xfId="0" quotePrefix="1" applyFont="1" applyAlignment="1">
      <alignment horizontal="left" wrapText="1"/>
    </xf>
    <xf numFmtId="0" fontId="19" fillId="0" borderId="0" xfId="0" quotePrefix="1" applyFont="1" applyAlignment="1">
      <alignment horizontal="left" vertical="top" wrapText="1"/>
    </xf>
    <xf numFmtId="0" fontId="6" fillId="0" borderId="0" xfId="0" quotePrefix="1" applyFont="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14" fillId="0" borderId="0" xfId="0" quotePrefix="1" applyFont="1" applyAlignment="1">
      <alignment horizontal="left" vertical="top" wrapText="1"/>
    </xf>
    <xf numFmtId="49" fontId="11" fillId="6" borderId="0" xfId="1" applyNumberFormat="1" applyFill="1" applyAlignment="1" applyProtection="1">
      <alignment horizontal="center" vertical="center" wrapText="1"/>
      <protection locked="0"/>
    </xf>
    <xf numFmtId="49" fontId="11" fillId="6" borderId="0" xfId="1" applyNumberFormat="1" applyFill="1" applyAlignment="1" applyProtection="1">
      <alignment horizontal="left" vertical="center" wrapText="1"/>
      <protection locked="0"/>
    </xf>
    <xf numFmtId="0" fontId="6" fillId="2" borderId="8" xfId="6" quotePrefix="1" applyFill="1" applyBorder="1" applyAlignment="1">
      <alignment horizontal="center" vertical="center" wrapText="1"/>
    </xf>
    <xf numFmtId="0" fontId="28" fillId="35" borderId="13" xfId="15" quotePrefix="1" applyBorder="1" applyAlignment="1">
      <alignment horizontal="left" vertical="top" wrapText="1"/>
    </xf>
    <xf numFmtId="0" fontId="28" fillId="35" borderId="8" xfId="15" quotePrefix="1" applyBorder="1" applyAlignment="1">
      <alignment horizontal="left" vertical="top"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7" fillId="0" borderId="1" xfId="0" applyFont="1" applyBorder="1" applyAlignment="1">
      <alignment horizontal="left" vertical="center" wrapText="1"/>
    </xf>
    <xf numFmtId="0" fontId="16" fillId="6" borderId="1" xfId="1" applyNumberFormat="1" applyFont="1" applyFill="1" applyBorder="1" applyAlignment="1">
      <alignment horizontal="center" vertical="center" wrapText="1"/>
    </xf>
    <xf numFmtId="172" fontId="20" fillId="19" borderId="3" xfId="0" applyNumberFormat="1" applyFont="1" applyFill="1" applyBorder="1" applyAlignment="1" applyProtection="1">
      <alignment horizontal="center" vertical="center"/>
      <protection locked="0"/>
    </xf>
    <xf numFmtId="172" fontId="20" fillId="19" borderId="5" xfId="0" applyNumberFormat="1" applyFont="1" applyFill="1" applyBorder="1" applyAlignment="1" applyProtection="1">
      <alignment horizontal="center" vertical="center"/>
      <protection locked="0"/>
    </xf>
    <xf numFmtId="0" fontId="6" fillId="0" borderId="1" xfId="0" applyFont="1" applyBorder="1" applyAlignment="1">
      <alignment horizontal="center" vertical="center" wrapText="1"/>
    </xf>
    <xf numFmtId="0" fontId="7" fillId="7" borderId="3" xfId="0" applyFont="1" applyFill="1" applyBorder="1" applyAlignment="1" applyProtection="1">
      <alignment horizontal="center" vertical="center" wrapText="1"/>
      <protection locked="0"/>
    </xf>
    <xf numFmtId="0" fontId="7" fillId="7" borderId="5" xfId="0" applyFont="1" applyFill="1" applyBorder="1" applyAlignment="1" applyProtection="1">
      <alignment horizontal="center" vertical="center" wrapText="1"/>
      <protection locked="0"/>
    </xf>
    <xf numFmtId="0" fontId="7" fillId="0" borderId="1" xfId="0" applyFont="1" applyBorder="1" applyAlignment="1">
      <alignment horizontal="left" vertical="center" wrapText="1" indent="1"/>
    </xf>
    <xf numFmtId="0" fontId="6" fillId="4" borderId="1" xfId="0" applyFont="1" applyFill="1" applyBorder="1" applyAlignment="1">
      <alignment horizontal="center" vertical="center" wrapText="1"/>
    </xf>
    <xf numFmtId="0" fontId="7" fillId="0" borderId="3" xfId="0" applyFont="1" applyBorder="1" applyAlignment="1">
      <alignment horizontal="left" vertical="center" wrapText="1" indent="1"/>
    </xf>
    <xf numFmtId="0" fontId="7" fillId="0" borderId="5" xfId="0" applyFont="1" applyBorder="1" applyAlignment="1">
      <alignment horizontal="left" vertical="center" wrapText="1" indent="1"/>
    </xf>
    <xf numFmtId="0" fontId="6" fillId="2" borderId="8" xfId="0" quotePrefix="1" applyFont="1" applyFill="1" applyBorder="1" applyAlignment="1">
      <alignment horizontal="left" vertical="center" wrapText="1"/>
    </xf>
    <xf numFmtId="0" fontId="16" fillId="6" borderId="11" xfId="1" applyNumberFormat="1" applyFont="1" applyFill="1" applyBorder="1" applyAlignment="1">
      <alignment horizontal="center" vertical="center" wrapText="1"/>
    </xf>
    <xf numFmtId="0" fontId="16" fillId="6" borderId="0" xfId="1" applyNumberFormat="1" applyFont="1" applyFill="1" applyBorder="1" applyAlignment="1">
      <alignment horizontal="center" vertical="center" wrapText="1"/>
    </xf>
    <xf numFmtId="0" fontId="6" fillId="2" borderId="0" xfId="6" quotePrefix="1" applyFill="1" applyAlignment="1">
      <alignment horizontal="center" vertical="center" wrapText="1"/>
    </xf>
    <xf numFmtId="0" fontId="7" fillId="7" borderId="11" xfId="0" applyFont="1" applyFill="1" applyBorder="1" applyAlignment="1" applyProtection="1">
      <alignment horizontal="center" vertical="center" wrapText="1"/>
      <protection locked="0"/>
    </xf>
    <xf numFmtId="0" fontId="7" fillId="7" borderId="0" xfId="0" applyFont="1" applyFill="1" applyAlignment="1" applyProtection="1">
      <alignment horizontal="center" vertical="center" wrapText="1"/>
      <protection locked="0"/>
    </xf>
    <xf numFmtId="0" fontId="24" fillId="18" borderId="1" xfId="0" applyFont="1" applyFill="1" applyBorder="1" applyAlignment="1" applyProtection="1">
      <alignment horizontal="center" vertical="center" wrapText="1"/>
      <protection locked="0"/>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16" fillId="6" borderId="3" xfId="1" applyNumberFormat="1" applyFont="1" applyFill="1" applyBorder="1" applyAlignment="1">
      <alignment horizontal="center" vertical="center" wrapText="1"/>
    </xf>
    <xf numFmtId="0" fontId="16" fillId="6" borderId="4" xfId="1" applyNumberFormat="1" applyFont="1" applyFill="1" applyBorder="1" applyAlignment="1">
      <alignment horizontal="center" vertical="center" wrapText="1"/>
    </xf>
    <xf numFmtId="0" fontId="16" fillId="6" borderId="5" xfId="1" applyNumberFormat="1" applyFont="1" applyFill="1" applyBorder="1" applyAlignment="1">
      <alignment horizontal="center" vertical="center" wrapText="1"/>
    </xf>
    <xf numFmtId="0" fontId="6" fillId="2" borderId="8" xfId="6" quotePrefix="1" applyFill="1" applyBorder="1" applyAlignment="1">
      <alignment horizontal="left" vertical="center" wrapText="1"/>
    </xf>
    <xf numFmtId="0" fontId="32" fillId="0" borderId="16" xfId="0" applyFont="1" applyBorder="1" applyAlignment="1">
      <alignment horizontal="center" vertical="center" wrapText="1"/>
    </xf>
    <xf numFmtId="0" fontId="32" fillId="0" borderId="17" xfId="0" applyFont="1" applyBorder="1" applyAlignment="1">
      <alignment horizontal="center" vertical="center" wrapText="1"/>
    </xf>
    <xf numFmtId="172" fontId="32" fillId="0" borderId="18" xfId="0" applyNumberFormat="1" applyFont="1" applyBorder="1" applyAlignment="1">
      <alignment horizontal="center" vertical="center" wrapText="1"/>
    </xf>
    <xf numFmtId="0" fontId="32" fillId="0" borderId="11" xfId="0" applyFont="1" applyBorder="1" applyAlignment="1">
      <alignment horizontal="center" vertical="center" wrapText="1"/>
    </xf>
    <xf numFmtId="0" fontId="32" fillId="0" borderId="0" xfId="0" applyFont="1" applyAlignment="1">
      <alignment horizontal="center" vertical="center" wrapText="1"/>
    </xf>
    <xf numFmtId="172" fontId="32" fillId="0" borderId="12" xfId="0" applyNumberFormat="1" applyFont="1" applyBorder="1" applyAlignment="1">
      <alignment horizontal="center" vertical="center" wrapText="1"/>
    </xf>
    <xf numFmtId="0" fontId="32" fillId="0" borderId="13" xfId="0" applyFont="1" applyBorder="1" applyAlignment="1">
      <alignment horizontal="center" vertical="center" wrapText="1"/>
    </xf>
    <xf numFmtId="0" fontId="32" fillId="0" borderId="8" xfId="0" applyFont="1" applyBorder="1" applyAlignment="1">
      <alignment horizontal="center" vertical="center" wrapText="1"/>
    </xf>
    <xf numFmtId="172" fontId="32" fillId="0" borderId="14" xfId="0" applyNumberFormat="1" applyFont="1" applyBorder="1" applyAlignment="1">
      <alignment horizontal="center" vertical="center" wrapText="1"/>
    </xf>
    <xf numFmtId="0" fontId="32" fillId="0" borderId="18"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14" xfId="0" applyFont="1" applyBorder="1" applyAlignment="1">
      <alignment horizontal="center" vertical="center" wrapText="1"/>
    </xf>
    <xf numFmtId="0" fontId="7" fillId="7" borderId="1" xfId="0" applyFont="1" applyFill="1" applyBorder="1" applyAlignment="1">
      <alignment horizontal="center" vertical="center" wrapText="1"/>
    </xf>
    <xf numFmtId="0" fontId="9" fillId="0" borderId="1" xfId="0" applyFont="1" applyBorder="1" applyAlignment="1">
      <alignment vertical="top" wrapText="1"/>
    </xf>
    <xf numFmtId="0" fontId="6" fillId="0" borderId="3" xfId="0" applyFont="1" applyBorder="1" applyAlignment="1">
      <alignment horizontal="left" vertical="center" wrapText="1" indent="1"/>
    </xf>
    <xf numFmtId="0" fontId="6" fillId="0" borderId="4" xfId="0" applyFont="1" applyBorder="1" applyAlignment="1">
      <alignment horizontal="left" vertical="center" wrapText="1" indent="1"/>
    </xf>
    <xf numFmtId="0" fontId="6" fillId="0" borderId="5" xfId="0" applyFont="1" applyBorder="1" applyAlignment="1">
      <alignment horizontal="left" vertical="center" wrapText="1" indent="1"/>
    </xf>
    <xf numFmtId="0" fontId="28" fillId="35" borderId="13" xfId="15" quotePrefix="1" applyBorder="1" applyAlignment="1" applyProtection="1">
      <alignment horizontal="left" vertical="center" wrapText="1"/>
    </xf>
    <xf numFmtId="0" fontId="28" fillId="35" borderId="8" xfId="15" quotePrefix="1" applyBorder="1" applyAlignment="1" applyProtection="1">
      <alignment horizontal="left" vertical="center" wrapText="1"/>
    </xf>
    <xf numFmtId="0" fontId="28" fillId="35" borderId="13" xfId="15" quotePrefix="1" applyBorder="1" applyAlignment="1" applyProtection="1">
      <alignment horizontal="center" vertical="center" wrapText="1"/>
    </xf>
    <xf numFmtId="0" fontId="28" fillId="35" borderId="8" xfId="15" quotePrefix="1" applyBorder="1" applyAlignment="1" applyProtection="1">
      <alignment horizontal="center" vertical="center" wrapText="1"/>
    </xf>
    <xf numFmtId="0" fontId="28" fillId="35" borderId="14" xfId="15" quotePrefix="1" applyBorder="1" applyAlignment="1" applyProtection="1">
      <alignment horizontal="center" vertical="center" wrapText="1"/>
    </xf>
    <xf numFmtId="0" fontId="16" fillId="6" borderId="1" xfId="1" applyNumberFormat="1" applyFont="1" applyFill="1" applyBorder="1" applyAlignment="1" applyProtection="1">
      <alignment horizontal="center" vertical="center" wrapText="1"/>
    </xf>
    <xf numFmtId="0" fontId="7" fillId="7" borderId="4" xfId="0" applyFont="1" applyFill="1" applyBorder="1" applyAlignment="1" applyProtection="1">
      <alignment horizontal="center" vertical="center" wrapText="1"/>
      <protection locked="0"/>
    </xf>
    <xf numFmtId="0" fontId="6" fillId="0" borderId="8" xfId="0" applyFont="1" applyBorder="1" applyAlignment="1">
      <alignment horizontal="left" vertical="center" wrapText="1"/>
    </xf>
    <xf numFmtId="0" fontId="0" fillId="0" borderId="8" xfId="0" applyBorder="1" applyAlignment="1">
      <alignment horizontal="left" vertical="center" wrapText="1"/>
    </xf>
    <xf numFmtId="0" fontId="7" fillId="7" borderId="1" xfId="0" applyFont="1" applyFill="1" applyBorder="1" applyAlignment="1" applyProtection="1">
      <alignment horizontal="center" vertical="center" wrapText="1"/>
      <protection locked="0"/>
    </xf>
    <xf numFmtId="0" fontId="6" fillId="2" borderId="0" xfId="0" quotePrefix="1" applyFont="1" applyFill="1" applyAlignment="1">
      <alignment horizontal="center" vertical="center" wrapText="1"/>
    </xf>
    <xf numFmtId="0" fontId="0" fillId="2" borderId="0" xfId="0" quotePrefix="1" applyFill="1" applyAlignment="1">
      <alignment horizontal="center" vertical="center" wrapText="1"/>
    </xf>
    <xf numFmtId="0" fontId="28" fillId="17" borderId="0" xfId="15" quotePrefix="1" applyFill="1" applyBorder="1" applyAlignment="1">
      <alignment horizontal="left" vertical="top" wrapText="1"/>
    </xf>
    <xf numFmtId="49" fontId="6" fillId="37" borderId="3" xfId="0" applyNumberFormat="1" applyFont="1" applyFill="1" applyBorder="1" applyAlignment="1" applyProtection="1">
      <alignment horizontal="center" vertical="center" wrapText="1"/>
      <protection locked="0"/>
    </xf>
    <xf numFmtId="0" fontId="0" fillId="0" borderId="4" xfId="0" applyBorder="1" applyAlignment="1">
      <alignment vertical="center"/>
    </xf>
    <xf numFmtId="0" fontId="0" fillId="0" borderId="5" xfId="0" applyBorder="1" applyAlignment="1">
      <alignment vertical="center"/>
    </xf>
    <xf numFmtId="0" fontId="7" fillId="7" borderId="6" xfId="0" applyFont="1" applyFill="1" applyBorder="1" applyAlignment="1" applyProtection="1">
      <alignment vertical="center" wrapText="1"/>
      <protection locked="0"/>
    </xf>
    <xf numFmtId="0" fontId="7" fillId="7" borderId="15" xfId="0" applyFont="1" applyFill="1" applyBorder="1" applyAlignment="1" applyProtection="1">
      <alignment vertical="center" wrapText="1"/>
      <protection locked="0"/>
    </xf>
    <xf numFmtId="0" fontId="7" fillId="7" borderId="2" xfId="0" applyFont="1" applyFill="1" applyBorder="1" applyAlignment="1" applyProtection="1">
      <alignment vertical="center" wrapText="1"/>
      <protection locked="0"/>
    </xf>
    <xf numFmtId="0" fontId="7" fillId="7" borderId="6" xfId="0" applyFont="1" applyFill="1" applyBorder="1" applyAlignment="1" applyProtection="1">
      <alignment vertical="center"/>
      <protection locked="0"/>
    </xf>
    <xf numFmtId="0" fontId="7" fillId="7" borderId="15" xfId="0" applyFont="1" applyFill="1" applyBorder="1" applyAlignment="1" applyProtection="1">
      <alignment vertical="center"/>
      <protection locked="0"/>
    </xf>
    <xf numFmtId="0" fontId="7" fillId="7" borderId="2" xfId="0" applyFont="1" applyFill="1" applyBorder="1" applyAlignment="1" applyProtection="1">
      <alignment vertical="center"/>
      <protection locked="0"/>
    </xf>
    <xf numFmtId="0" fontId="25" fillId="6" borderId="3" xfId="1" applyNumberFormat="1" applyFont="1" applyFill="1" applyBorder="1" applyAlignment="1" applyProtection="1">
      <alignment horizontal="center" vertical="center" wrapText="1"/>
    </xf>
    <xf numFmtId="0" fontId="25" fillId="6" borderId="4" xfId="1" applyNumberFormat="1" applyFont="1" applyFill="1" applyBorder="1" applyAlignment="1" applyProtection="1">
      <alignment horizontal="center" vertical="center" wrapText="1"/>
    </xf>
    <xf numFmtId="0" fontId="25" fillId="6" borderId="5" xfId="1" applyNumberFormat="1" applyFont="1" applyFill="1" applyBorder="1" applyAlignment="1" applyProtection="1">
      <alignment horizontal="center" vertical="center" wrapText="1"/>
    </xf>
    <xf numFmtId="0" fontId="7" fillId="7" borderId="3" xfId="0" applyFont="1" applyFill="1" applyBorder="1" applyAlignment="1">
      <alignment horizontal="left" vertical="center" wrapText="1"/>
    </xf>
    <xf numFmtId="0" fontId="7" fillId="7" borderId="4" xfId="0" applyFont="1" applyFill="1" applyBorder="1" applyAlignment="1">
      <alignment horizontal="left" vertical="center" wrapText="1"/>
    </xf>
    <xf numFmtId="0" fontId="7" fillId="7" borderId="5" xfId="0" applyFont="1" applyFill="1" applyBorder="1" applyAlignment="1">
      <alignment horizontal="left" vertical="center" wrapText="1"/>
    </xf>
    <xf numFmtId="0" fontId="25" fillId="6" borderId="3" xfId="1" applyNumberFormat="1" applyFont="1" applyFill="1" applyBorder="1" applyAlignment="1" applyProtection="1">
      <alignment horizontal="left" vertical="center" wrapText="1"/>
    </xf>
    <xf numFmtId="0" fontId="25" fillId="6" borderId="4" xfId="1" applyNumberFormat="1" applyFont="1" applyFill="1" applyBorder="1" applyAlignment="1" applyProtection="1">
      <alignment horizontal="left" vertical="center" wrapText="1"/>
    </xf>
    <xf numFmtId="0" fontId="25" fillId="6" borderId="5" xfId="1" applyNumberFormat="1" applyFont="1" applyFill="1" applyBorder="1" applyAlignment="1" applyProtection="1">
      <alignment horizontal="left" vertical="center" wrapText="1"/>
    </xf>
    <xf numFmtId="0" fontId="6" fillId="0" borderId="0" xfId="0" quotePrefix="1" applyFont="1" applyAlignment="1">
      <alignment horizontal="left" vertical="top" wrapText="1"/>
    </xf>
    <xf numFmtId="0" fontId="6" fillId="0" borderId="0" xfId="0" quotePrefix="1" applyFont="1" applyAlignment="1">
      <alignment horizontal="left"/>
    </xf>
  </cellXfs>
  <cellStyles count="21">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omma 2" xfId="7" xr:uid="{00000000-0005-0000-0000-000009000000}"/>
    <cellStyle name="Heading 2" xfId="4" builtinId="17"/>
    <cellStyle name="Heading 3" xfId="5" builtinId="18"/>
    <cellStyle name="Heading 4" xfId="1" builtinId="19"/>
    <cellStyle name="Hyperlink" xfId="3" builtinId="8"/>
    <cellStyle name="Input" xfId="2" builtinId="20"/>
    <cellStyle name="LinkedTo_CEPATNEI" xfId="20" xr:uid="{00000000-0005-0000-0000-00000F000000}"/>
    <cellStyle name="Neutral" xfId="15" builtinId="28"/>
    <cellStyle name="Normal" xfId="0" builtinId="0"/>
    <cellStyle name="Normal 2" xfId="6" xr:uid="{00000000-0005-0000-0000-000012000000}"/>
    <cellStyle name="Normal 3" xfId="14" xr:uid="{00000000-0005-0000-0000-000013000000}"/>
    <cellStyle name="Normal_Sheet1" xfId="16" xr:uid="{00000000-0005-0000-0000-000014000000}"/>
    <cellStyle name="Text_CEPATNEI" xfId="19" xr:uid="{00000000-0005-0000-0000-000015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20of%20System/Price%20Reviews/2023-04-01/Live%20Environment/EPN_E_r1_1121_2023_04_01.xlsx" TargetMode="External"/></Relationships>
</file>

<file path=xl/externalLinks/_rels/externalLink2.xml.rels><?xml version="1.0" encoding="UTF-8" standalone="yes"?>
<Relationships xmlns="http://schemas.openxmlformats.org/package/2006/relationships"><Relationship Id="rId3" Type="http://schemas.openxmlformats.org/officeDocument/2006/relationships/externalLinkPath" Target="https://vattenfall.sharepoint.com/sites/DNUVNLChargingandRegulation/Shared%20Documents/02%20Charging/03%20DNOs/GSP_J%20SEEB%20SE%20England%20UKPN/Charging%20Schedules%202025-2026/Jan%2024/south-eastern-power-networks-schedule-of-charges-and-other-tables-2025-v1-0.xlsx" TargetMode="External"/><Relationship Id="rId2" Type="http://schemas.microsoft.com/office/2019/04/relationships/externalLinkLongPath" Target="/sites/DNUVNLChargingandRegulation/Shared%20Documents/02%20Charging/03%20DNOs/GSP_J%20SEEB%20SE%20England%20UKPN/Charging%20Schedules%202025-2026/Jan%2024/south-eastern-power-networks-schedule-of-charges-and-other-tables-2025-v1-0.xlsx?8B081AA7" TargetMode="External"/><Relationship Id="rId1" Type="http://schemas.openxmlformats.org/officeDocument/2006/relationships/externalLinkPath" Target="file:///\\8B081AA7\south-eastern-power-networks-schedule-of-charges-and-other-tables-2025-v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Version control"/>
      <sheetName val="Model map"/>
      <sheetName val="Named ranges"/>
      <sheetName val="Index"/>
      <sheetName val="Fixed inputs"/>
      <sheetName val="General inputs"/>
      <sheetName val="LRIC inputs"/>
      <sheetName val="FCP inputs"/>
      <sheetName val="Tariff inputs"/>
      <sheetName val="Tariff inputs transposed"/>
      <sheetName val="LDNO inputs"/>
      <sheetName val="Capacities"/>
      <sheetName val="Asset values"/>
      <sheetName val="Charge 1 (LRIC)"/>
      <sheetName val="Charge 1 (FCP)"/>
      <sheetName val="Transmission"/>
      <sheetName val="Export super-red"/>
      <sheetName val="Export capacity"/>
      <sheetName val="Import capacity"/>
      <sheetName val="Import super-red"/>
      <sheetName val="Residual bands"/>
      <sheetName val="Residual charge"/>
      <sheetName val="Fixed"/>
      <sheetName val="Import exceeded"/>
      <sheetName val="Export exceeded"/>
      <sheetName val="LDNO Calculations"/>
      <sheetName val="Revenue"/>
      <sheetName val="EHV tariffs"/>
      <sheetName val="EHV tariffs transposed"/>
      <sheetName val="LDNO tariffs"/>
      <sheetName val="LDNO tariffs transposed"/>
      <sheetName val="Revenue summary"/>
      <sheetName val="Revenue summary transposed"/>
      <sheetName val="Outputs to other model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Overview"/>
      <sheetName val="Annex 1 LV, HV and UMS charges"/>
      <sheetName val="Annex 2 Designated EHV charges"/>
      <sheetName val="Annex 2a Import"/>
      <sheetName val="Annex 2b Export"/>
      <sheetName val="Annex 3 Preserved charges"/>
      <sheetName val="Annex 4 LDNO charges"/>
      <sheetName val="Annex 5 LLFs"/>
      <sheetName val="Annex 6 New or Amended EHV"/>
      <sheetName val="Annex 7 Pass-Through Costs"/>
      <sheetName val="Nodal prices"/>
      <sheetName val="SSC unit rate lookup"/>
      <sheetName val="Residual Charging Bands"/>
      <sheetName val="TNUoS Mapping"/>
      <sheetName val="Charge Calculator"/>
    </sheetNames>
    <sheetDataSet>
      <sheetData sheetId="0">
        <row r="4">
          <cell r="C4" t="str">
            <v>2025/26</v>
          </cell>
          <cell r="D4" t="str">
            <v>1 April 2025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topLeftCell="B1" zoomScaleNormal="100" zoomScaleSheetLayoutView="100" workbookViewId="0">
      <selection activeCell="E5" sqref="E5"/>
    </sheetView>
  </sheetViews>
  <sheetFormatPr defaultRowHeight="12.75" x14ac:dyDescent="0.2"/>
  <cols>
    <col min="1" max="1" width="70.28515625" customWidth="1"/>
    <col min="2" max="2" width="42.140625" customWidth="1"/>
    <col min="3" max="3" width="28" customWidth="1"/>
    <col min="4" max="4" width="18.140625" customWidth="1"/>
    <col min="5" max="5" width="21.5703125" customWidth="1"/>
  </cols>
  <sheetData>
    <row r="1" spans="1:8" x14ac:dyDescent="0.2">
      <c r="A1" s="21"/>
      <c r="B1" s="21"/>
      <c r="C1" s="21"/>
      <c r="D1" s="21"/>
      <c r="E1" s="21"/>
    </row>
    <row r="2" spans="1:8" ht="16.5" x14ac:dyDescent="0.2">
      <c r="A2" s="135" t="s">
        <v>0</v>
      </c>
      <c r="B2" s="64"/>
      <c r="C2" s="64"/>
      <c r="D2" s="64"/>
      <c r="E2" s="64"/>
    </row>
    <row r="3" spans="1:8" ht="15" x14ac:dyDescent="0.2">
      <c r="A3" s="64"/>
      <c r="B3" s="133" t="s">
        <v>1</v>
      </c>
      <c r="C3" s="132" t="s">
        <v>2</v>
      </c>
      <c r="D3" s="132" t="s">
        <v>3</v>
      </c>
      <c r="E3" s="132" t="s">
        <v>4</v>
      </c>
    </row>
    <row r="4" spans="1:8" ht="15" x14ac:dyDescent="0.2">
      <c r="A4" s="65" t="s">
        <v>0</v>
      </c>
      <c r="B4" s="25" t="s">
        <v>5</v>
      </c>
      <c r="C4" s="25" t="s">
        <v>636</v>
      </c>
      <c r="D4" s="25" t="s">
        <v>637</v>
      </c>
      <c r="E4" s="25" t="s">
        <v>781</v>
      </c>
    </row>
    <row r="5" spans="1:8" x14ac:dyDescent="0.2">
      <c r="A5" s="64"/>
      <c r="B5" s="64"/>
      <c r="C5" s="64"/>
      <c r="D5" s="64"/>
      <c r="E5" s="64"/>
    </row>
    <row r="6" spans="1:8" ht="16.5" x14ac:dyDescent="0.2">
      <c r="A6" s="67" t="s">
        <v>6</v>
      </c>
      <c r="B6" s="64"/>
      <c r="C6" s="64"/>
      <c r="D6" s="64"/>
      <c r="E6" s="64"/>
    </row>
    <row r="7" spans="1:8" ht="15" x14ac:dyDescent="0.2">
      <c r="A7" s="68" t="s">
        <v>7</v>
      </c>
      <c r="B7" s="207" t="s">
        <v>8</v>
      </c>
      <c r="C7" s="207"/>
      <c r="D7" s="207"/>
      <c r="E7" s="207"/>
    </row>
    <row r="8" spans="1:8" ht="30" customHeight="1" x14ac:dyDescent="0.2">
      <c r="A8" s="72" t="s">
        <v>9</v>
      </c>
      <c r="B8" s="205" t="s">
        <v>10</v>
      </c>
      <c r="C8" s="205"/>
      <c r="D8" s="205"/>
      <c r="E8" s="205"/>
    </row>
    <row r="9" spans="1:8" ht="30" customHeight="1" x14ac:dyDescent="0.2">
      <c r="A9" s="72" t="s">
        <v>11</v>
      </c>
      <c r="B9" s="205"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Vattenfall Networks Limited - GSP J Licence area.</v>
      </c>
      <c r="C9" s="205"/>
      <c r="D9" s="205"/>
      <c r="E9" s="205"/>
    </row>
    <row r="10" spans="1:8" ht="30" customHeight="1" x14ac:dyDescent="0.2">
      <c r="A10" s="72" t="s">
        <v>12</v>
      </c>
      <c r="B10" s="205" t="s">
        <v>13</v>
      </c>
      <c r="C10" s="205"/>
      <c r="D10" s="205"/>
      <c r="E10" s="205"/>
    </row>
    <row r="11" spans="1:8" ht="61.5" customHeight="1" x14ac:dyDescent="0.2">
      <c r="A11" s="72" t="s">
        <v>14</v>
      </c>
      <c r="B11" s="205"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Vattenfall Networks Limited - GSP J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05"/>
      <c r="D11" s="205"/>
      <c r="E11" s="205"/>
      <c r="F11" s="202"/>
      <c r="G11" s="202"/>
      <c r="H11" s="202"/>
    </row>
    <row r="12" spans="1:8" ht="86.25" customHeight="1" x14ac:dyDescent="0.2">
      <c r="A12" s="72" t="s">
        <v>15</v>
      </c>
      <c r="B12" s="205" t="s">
        <v>16</v>
      </c>
      <c r="C12" s="205"/>
      <c r="D12" s="205"/>
      <c r="E12" s="205"/>
    </row>
    <row r="13" spans="1:8" ht="47.25" customHeight="1" x14ac:dyDescent="0.2">
      <c r="A13" s="72" t="s">
        <v>17</v>
      </c>
      <c r="B13" s="205"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Vattenfall Networks Limited - GSP J Licence area.</v>
      </c>
      <c r="C13" s="205"/>
      <c r="D13" s="205"/>
      <c r="E13" s="205"/>
    </row>
    <row r="14" spans="1:8" ht="33.75" customHeight="1" x14ac:dyDescent="0.2">
      <c r="A14" s="174" t="s">
        <v>18</v>
      </c>
      <c r="B14" s="205" t="s">
        <v>19</v>
      </c>
      <c r="C14" s="205"/>
      <c r="D14" s="205"/>
      <c r="E14" s="205"/>
    </row>
    <row r="15" spans="1:8" ht="29.25" customHeight="1" x14ac:dyDescent="0.2">
      <c r="A15" s="72" t="s">
        <v>20</v>
      </c>
      <c r="B15" s="205" t="s">
        <v>21</v>
      </c>
      <c r="C15" s="205"/>
      <c r="D15" s="205"/>
      <c r="E15" s="205"/>
    </row>
    <row r="16" spans="1:8" ht="29.25" customHeight="1" x14ac:dyDescent="0.2">
      <c r="A16" s="72" t="s">
        <v>22</v>
      </c>
      <c r="B16" s="205" t="s">
        <v>23</v>
      </c>
      <c r="C16" s="205"/>
      <c r="D16" s="205"/>
      <c r="E16" s="205"/>
    </row>
    <row r="17" spans="1:5" ht="30" customHeight="1" x14ac:dyDescent="0.2">
      <c r="A17" s="72" t="s">
        <v>24</v>
      </c>
      <c r="B17" s="205" t="s">
        <v>25</v>
      </c>
      <c r="C17" s="205"/>
      <c r="D17" s="205"/>
      <c r="E17" s="205"/>
    </row>
    <row r="18" spans="1:5" x14ac:dyDescent="0.2">
      <c r="A18" s="64"/>
      <c r="B18" s="64"/>
      <c r="C18" s="64"/>
      <c r="D18" s="64"/>
      <c r="E18" s="64"/>
    </row>
    <row r="19" spans="1:5" ht="15" x14ac:dyDescent="0.2">
      <c r="A19" s="69" t="s">
        <v>26</v>
      </c>
      <c r="B19" s="64"/>
      <c r="C19" s="64"/>
      <c r="D19" s="64"/>
      <c r="E19" s="64"/>
    </row>
    <row r="20" spans="1:5" ht="15" x14ac:dyDescent="0.2">
      <c r="A20" s="68"/>
      <c r="B20" s="206"/>
      <c r="C20" s="206"/>
      <c r="D20" s="206"/>
      <c r="E20" s="206"/>
    </row>
    <row r="21" spans="1:5" ht="32.25" customHeight="1" x14ac:dyDescent="0.2">
      <c r="A21" s="203" t="s">
        <v>27</v>
      </c>
      <c r="B21" s="204"/>
      <c r="C21" s="204"/>
      <c r="D21" s="204"/>
      <c r="E21" s="204"/>
    </row>
    <row r="22" spans="1:5" x14ac:dyDescent="0.2">
      <c r="A22" s="64"/>
      <c r="B22" s="64"/>
      <c r="C22" s="64"/>
      <c r="D22" s="64"/>
      <c r="E22" s="64"/>
    </row>
    <row r="23" spans="1:5" ht="15" x14ac:dyDescent="0.2">
      <c r="A23" s="70" t="s">
        <v>28</v>
      </c>
      <c r="B23" s="64"/>
      <c r="C23" s="64"/>
      <c r="D23" s="64"/>
      <c r="E23" s="64"/>
    </row>
    <row r="24" spans="1:5" ht="15" x14ac:dyDescent="0.2">
      <c r="A24" s="66"/>
      <c r="B24" s="206"/>
      <c r="C24" s="206"/>
      <c r="D24" s="206"/>
      <c r="E24" s="206"/>
    </row>
    <row r="25" spans="1:5" ht="28.5" customHeight="1" x14ac:dyDescent="0.2">
      <c r="A25" s="203" t="s">
        <v>29</v>
      </c>
      <c r="B25" s="204"/>
      <c r="C25" s="204"/>
      <c r="D25" s="204"/>
      <c r="E25" s="204"/>
    </row>
    <row r="26" spans="1:5" ht="28.5" customHeight="1" x14ac:dyDescent="0.2">
      <c r="A26" s="201" t="s">
        <v>30</v>
      </c>
      <c r="B26" s="201"/>
      <c r="C26" s="201"/>
      <c r="D26" s="201"/>
      <c r="E26" s="201"/>
    </row>
  </sheetData>
  <mergeCells count="17">
    <mergeCell ref="B8:E8"/>
    <mergeCell ref="B9:E9"/>
    <mergeCell ref="B10:E10"/>
    <mergeCell ref="B11:E11"/>
    <mergeCell ref="B7:E7"/>
    <mergeCell ref="A26:E26"/>
    <mergeCell ref="F11:H11"/>
    <mergeCell ref="A21:E21"/>
    <mergeCell ref="A25:E25"/>
    <mergeCell ref="B12:E12"/>
    <mergeCell ref="B15:E15"/>
    <mergeCell ref="B13:E13"/>
    <mergeCell ref="B17:E17"/>
    <mergeCell ref="B20:E20"/>
    <mergeCell ref="B24:E24"/>
    <mergeCell ref="B14:E14"/>
    <mergeCell ref="B16:E16"/>
  </mergeCells>
  <hyperlinks>
    <hyperlink ref="A8" location="'Annex 1 LV, HV and UMS charges'!A1" display="Annex 1 LV, HV and Unmetered Supplies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 Residual Charging Banding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headerFooter>
    <oddFooter>&amp;L&amp;1#&amp;"Arial"&amp;6&amp;K737373Confidentiality: C1 - Public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44"/>
  <sheetViews>
    <sheetView topLeftCell="A19" zoomScale="53" zoomScaleNormal="70" zoomScaleSheetLayoutView="100" workbookViewId="0">
      <selection activeCell="B12" sqref="B12:B43"/>
    </sheetView>
  </sheetViews>
  <sheetFormatPr defaultRowHeight="27.75" customHeight="1" x14ac:dyDescent="0.2"/>
  <cols>
    <col min="1" max="1" width="49" style="2" bestFit="1" customWidth="1"/>
    <col min="2" max="2" width="17.5703125" style="3" customWidth="1"/>
    <col min="3" max="3" width="9.140625" style="2" customWidth="1"/>
    <col min="4" max="4" width="17.5703125" style="2" customWidth="1"/>
    <col min="5" max="7" width="17.5703125" style="3" customWidth="1"/>
    <col min="8" max="9" width="17.5703125" style="7" customWidth="1"/>
    <col min="10" max="10" width="17.5703125" style="5" customWidth="1"/>
    <col min="11" max="11" width="17.5703125" style="6" customWidth="1"/>
    <col min="12" max="12" width="1.42578125" style="4" customWidth="1"/>
    <col min="13" max="13" width="15.5703125" style="4" customWidth="1"/>
    <col min="14" max="18" width="15.5703125" style="2" customWidth="1"/>
    <col min="19" max="16384" width="9.140625" style="2"/>
  </cols>
  <sheetData>
    <row r="1" spans="1:14" ht="27.75" customHeight="1" x14ac:dyDescent="0.2">
      <c r="A1" s="93" t="s">
        <v>31</v>
      </c>
      <c r="B1" s="209" t="s">
        <v>32</v>
      </c>
      <c r="C1" s="210"/>
      <c r="D1" s="210"/>
      <c r="E1" s="208"/>
      <c r="F1" s="208"/>
      <c r="G1" s="208"/>
      <c r="H1" s="208"/>
      <c r="I1" s="208"/>
      <c r="J1" s="208"/>
      <c r="K1" s="208"/>
      <c r="L1" s="49"/>
      <c r="M1" s="49"/>
      <c r="N1" s="49"/>
    </row>
    <row r="2" spans="1:14" ht="27" customHeight="1" x14ac:dyDescent="0.2">
      <c r="A2" s="215" t="str">
        <f>Overview!B4&amp; " - Effective from "&amp;Overview!D4&amp;" - "&amp;Overview!E4&amp;" LV and HV charges"</f>
        <v>Vattenfall Networks Limited - GSP J - Effective from 1 April 2025 - Final LV and HV charges</v>
      </c>
      <c r="B2" s="215"/>
      <c r="C2" s="215"/>
      <c r="D2" s="215"/>
      <c r="E2" s="215"/>
      <c r="F2" s="215"/>
      <c r="G2" s="215"/>
      <c r="H2" s="215"/>
      <c r="I2" s="215"/>
      <c r="J2" s="215"/>
      <c r="K2" s="215"/>
    </row>
    <row r="3" spans="1:14" s="74" customFormat="1" ht="15" customHeight="1" x14ac:dyDescent="0.2">
      <c r="A3" s="82"/>
      <c r="B3" s="82"/>
      <c r="C3" s="82"/>
      <c r="D3" s="82"/>
      <c r="E3" s="82"/>
      <c r="F3" s="82"/>
      <c r="G3" s="82"/>
      <c r="H3" s="82"/>
      <c r="I3" s="82"/>
      <c r="J3" s="82"/>
      <c r="K3" s="82"/>
      <c r="L3" s="47"/>
      <c r="M3" s="47"/>
    </row>
    <row r="4" spans="1:14" ht="27" customHeight="1" x14ac:dyDescent="0.2">
      <c r="A4" s="215" t="s">
        <v>33</v>
      </c>
      <c r="B4" s="215"/>
      <c r="C4" s="215"/>
      <c r="D4" s="215"/>
      <c r="E4" s="215"/>
      <c r="F4" s="82"/>
      <c r="G4" s="215" t="s">
        <v>34</v>
      </c>
      <c r="H4" s="215"/>
      <c r="I4" s="215"/>
      <c r="J4" s="215"/>
      <c r="K4" s="215"/>
    </row>
    <row r="5" spans="1:14" ht="28.5" customHeight="1" x14ac:dyDescent="0.2">
      <c r="A5" s="73" t="s">
        <v>35</v>
      </c>
      <c r="B5" s="78" t="s">
        <v>36</v>
      </c>
      <c r="C5" s="216" t="s">
        <v>37</v>
      </c>
      <c r="D5" s="217"/>
      <c r="E5" s="75" t="s">
        <v>38</v>
      </c>
      <c r="F5" s="82"/>
      <c r="G5" s="219"/>
      <c r="H5" s="220"/>
      <c r="I5" s="79" t="s">
        <v>39</v>
      </c>
      <c r="J5" s="80" t="s">
        <v>40</v>
      </c>
      <c r="K5" s="75" t="s">
        <v>38</v>
      </c>
      <c r="L5" s="82"/>
    </row>
    <row r="6" spans="1:14" ht="65.25" customHeight="1" x14ac:dyDescent="0.2">
      <c r="A6" s="76" t="s">
        <v>41</v>
      </c>
      <c r="B6" s="19" t="s">
        <v>42</v>
      </c>
      <c r="C6" s="218" t="s">
        <v>43</v>
      </c>
      <c r="D6" s="218"/>
      <c r="E6" s="186" t="s">
        <v>44</v>
      </c>
      <c r="F6" s="82"/>
      <c r="G6" s="221" t="s">
        <v>45</v>
      </c>
      <c r="H6" s="221"/>
      <c r="I6" s="19" t="s">
        <v>42</v>
      </c>
      <c r="J6" s="81" t="s">
        <v>43</v>
      </c>
      <c r="K6" s="186" t="s">
        <v>44</v>
      </c>
      <c r="L6" s="82"/>
    </row>
    <row r="7" spans="1:14" ht="65.25" customHeight="1" x14ac:dyDescent="0.2">
      <c r="A7" s="76" t="s">
        <v>46</v>
      </c>
      <c r="B7" s="185"/>
      <c r="C7" s="222"/>
      <c r="D7" s="222"/>
      <c r="E7" s="81" t="s">
        <v>47</v>
      </c>
      <c r="F7" s="82"/>
      <c r="G7" s="221" t="s">
        <v>48</v>
      </c>
      <c r="H7" s="221"/>
      <c r="I7" s="185"/>
      <c r="J7" s="81" t="s">
        <v>49</v>
      </c>
      <c r="K7" s="186" t="s">
        <v>44</v>
      </c>
      <c r="L7" s="82"/>
    </row>
    <row r="8" spans="1:14" ht="65.25" customHeight="1" x14ac:dyDescent="0.2">
      <c r="A8" s="77" t="s">
        <v>50</v>
      </c>
      <c r="B8" s="211" t="s">
        <v>51</v>
      </c>
      <c r="C8" s="212"/>
      <c r="D8" s="212"/>
      <c r="E8" s="213"/>
      <c r="F8" s="82"/>
      <c r="G8" s="223" t="s">
        <v>46</v>
      </c>
      <c r="H8" s="224"/>
      <c r="I8" s="185"/>
      <c r="J8" s="185"/>
      <c r="K8" s="81" t="s">
        <v>47</v>
      </c>
      <c r="L8" s="82"/>
    </row>
    <row r="9" spans="1:14" s="74" customFormat="1" ht="27" customHeight="1" x14ac:dyDescent="0.2">
      <c r="A9" s="82"/>
      <c r="B9" s="82"/>
      <c r="C9" s="82"/>
      <c r="D9" s="82"/>
      <c r="E9" s="82"/>
      <c r="F9" s="82"/>
      <c r="G9" s="214" t="s">
        <v>50</v>
      </c>
      <c r="H9" s="214"/>
      <c r="I9" s="211" t="s">
        <v>51</v>
      </c>
      <c r="J9" s="212"/>
      <c r="K9" s="213"/>
      <c r="L9" s="47"/>
      <c r="M9" s="47"/>
    </row>
    <row r="10" spans="1:14" s="74" customFormat="1" ht="12.75" customHeight="1" x14ac:dyDescent="0.2">
      <c r="A10" s="82"/>
      <c r="B10" s="82"/>
      <c r="C10" s="82"/>
      <c r="D10" s="82"/>
      <c r="E10" s="82"/>
      <c r="F10" s="82"/>
      <c r="G10" s="82"/>
      <c r="H10" s="82"/>
      <c r="I10" s="82"/>
      <c r="J10" s="82"/>
      <c r="K10" s="82"/>
      <c r="L10" s="47"/>
      <c r="M10" s="47"/>
    </row>
    <row r="11" spans="1:14" ht="78.75" customHeight="1" x14ac:dyDescent="0.2">
      <c r="A11" s="24" t="s">
        <v>52</v>
      </c>
      <c r="B11" s="12" t="s">
        <v>53</v>
      </c>
      <c r="C11" s="12" t="s">
        <v>54</v>
      </c>
      <c r="D11" s="52" t="s">
        <v>55</v>
      </c>
      <c r="E11" s="52" t="s">
        <v>56</v>
      </c>
      <c r="F11" s="52" t="s">
        <v>57</v>
      </c>
      <c r="G11" s="12" t="s">
        <v>58</v>
      </c>
      <c r="H11" s="12" t="s">
        <v>59</v>
      </c>
      <c r="I11" s="24" t="s">
        <v>60</v>
      </c>
      <c r="J11" s="12" t="s">
        <v>61</v>
      </c>
      <c r="K11" s="12" t="s">
        <v>62</v>
      </c>
    </row>
    <row r="12" spans="1:14" ht="39.75" customHeight="1" x14ac:dyDescent="0.2">
      <c r="A12" s="14" t="s">
        <v>638</v>
      </c>
      <c r="B12" s="38" t="s">
        <v>692</v>
      </c>
      <c r="C12" s="180" t="s">
        <v>63</v>
      </c>
      <c r="D12" s="137">
        <v>20.274000000000001</v>
      </c>
      <c r="E12" s="138">
        <v>0.71899999999999997</v>
      </c>
      <c r="F12" s="139">
        <v>0.32400000000000001</v>
      </c>
      <c r="G12" s="42">
        <v>7.55</v>
      </c>
      <c r="H12" s="43"/>
      <c r="I12" s="43"/>
      <c r="J12" s="40"/>
      <c r="K12" s="41"/>
    </row>
    <row r="13" spans="1:14" ht="32.25" customHeight="1" x14ac:dyDescent="0.2">
      <c r="A13" s="14" t="s">
        <v>64</v>
      </c>
      <c r="B13" s="38" t="s">
        <v>693</v>
      </c>
      <c r="C13" s="176">
        <v>2</v>
      </c>
      <c r="D13" s="137">
        <v>20.274000000000001</v>
      </c>
      <c r="E13" s="138">
        <v>0.71899999999999997</v>
      </c>
      <c r="F13" s="139">
        <v>0.32400000000000001</v>
      </c>
      <c r="G13" s="43"/>
      <c r="H13" s="43"/>
      <c r="I13" s="43"/>
      <c r="J13" s="40"/>
      <c r="K13" s="41"/>
    </row>
    <row r="14" spans="1:14" ht="32.25" customHeight="1" x14ac:dyDescent="0.2">
      <c r="A14" s="14" t="s">
        <v>639</v>
      </c>
      <c r="B14" s="38" t="s">
        <v>694</v>
      </c>
      <c r="C14" s="164" t="s">
        <v>65</v>
      </c>
      <c r="D14" s="137">
        <v>16.045000000000002</v>
      </c>
      <c r="E14" s="138">
        <v>0.56899999999999995</v>
      </c>
      <c r="F14" s="139">
        <v>0.25600000000000001</v>
      </c>
      <c r="G14" s="42">
        <v>7.85</v>
      </c>
      <c r="H14" s="43"/>
      <c r="I14" s="43"/>
      <c r="J14" s="40"/>
      <c r="K14" s="41"/>
    </row>
    <row r="15" spans="1:14" ht="69.75" customHeight="1" x14ac:dyDescent="0.2">
      <c r="A15" s="14" t="s">
        <v>640</v>
      </c>
      <c r="B15" s="38" t="s">
        <v>695</v>
      </c>
      <c r="C15" s="164" t="s">
        <v>65</v>
      </c>
      <c r="D15" s="137">
        <v>16.045000000000002</v>
      </c>
      <c r="E15" s="138">
        <v>0.56899999999999995</v>
      </c>
      <c r="F15" s="139">
        <v>0.25600000000000001</v>
      </c>
      <c r="G15" s="42">
        <v>8.0299999999999994</v>
      </c>
      <c r="H15" s="43"/>
      <c r="I15" s="43"/>
      <c r="J15" s="40"/>
      <c r="K15" s="41"/>
    </row>
    <row r="16" spans="1:14" ht="32.25" customHeight="1" x14ac:dyDescent="0.2">
      <c r="A16" s="14" t="s">
        <v>641</v>
      </c>
      <c r="B16" s="38" t="s">
        <v>696</v>
      </c>
      <c r="C16" s="164" t="s">
        <v>65</v>
      </c>
      <c r="D16" s="137">
        <v>16.045000000000002</v>
      </c>
      <c r="E16" s="138">
        <v>0.56899999999999995</v>
      </c>
      <c r="F16" s="139">
        <v>0.25600000000000001</v>
      </c>
      <c r="G16" s="42">
        <v>8.35</v>
      </c>
      <c r="H16" s="43"/>
      <c r="I16" s="43"/>
      <c r="J16" s="40"/>
      <c r="K16" s="41"/>
    </row>
    <row r="17" spans="1:11" ht="32.25" customHeight="1" x14ac:dyDescent="0.2">
      <c r="A17" s="14" t="s">
        <v>642</v>
      </c>
      <c r="B17" s="38" t="s">
        <v>697</v>
      </c>
      <c r="C17" s="164" t="s">
        <v>65</v>
      </c>
      <c r="D17" s="137">
        <v>16.045000000000002</v>
      </c>
      <c r="E17" s="138">
        <v>0.56899999999999995</v>
      </c>
      <c r="F17" s="139">
        <v>0.25600000000000001</v>
      </c>
      <c r="G17" s="42">
        <v>8.9499999999999993</v>
      </c>
      <c r="H17" s="43"/>
      <c r="I17" s="43"/>
      <c r="J17" s="40"/>
      <c r="K17" s="41"/>
    </row>
    <row r="18" spans="1:11" ht="32.25" customHeight="1" x14ac:dyDescent="0.2">
      <c r="A18" s="14" t="s">
        <v>643</v>
      </c>
      <c r="B18" s="38" t="s">
        <v>698</v>
      </c>
      <c r="C18" s="164" t="s">
        <v>65</v>
      </c>
      <c r="D18" s="137">
        <v>16.045000000000002</v>
      </c>
      <c r="E18" s="138">
        <v>0.56899999999999995</v>
      </c>
      <c r="F18" s="139">
        <v>0.25600000000000001</v>
      </c>
      <c r="G18" s="42">
        <v>10.92</v>
      </c>
      <c r="H18" s="43"/>
      <c r="I18" s="43"/>
      <c r="J18" s="40"/>
      <c r="K18" s="41"/>
    </row>
    <row r="19" spans="1:11" ht="32.25" customHeight="1" x14ac:dyDescent="0.2">
      <c r="A19" s="14" t="s">
        <v>66</v>
      </c>
      <c r="B19" s="38" t="s">
        <v>699</v>
      </c>
      <c r="C19" s="176">
        <v>4</v>
      </c>
      <c r="D19" s="137">
        <v>16.045000000000002</v>
      </c>
      <c r="E19" s="138">
        <v>0.56899999999999995</v>
      </c>
      <c r="F19" s="139">
        <v>0.25600000000000001</v>
      </c>
      <c r="G19" s="43"/>
      <c r="H19" s="43"/>
      <c r="I19" s="43"/>
      <c r="J19" s="40"/>
      <c r="K19" s="41"/>
    </row>
    <row r="20" spans="1:11" ht="32.25" customHeight="1" x14ac:dyDescent="0.2">
      <c r="A20" s="14" t="s">
        <v>67</v>
      </c>
      <c r="B20" s="38" t="s">
        <v>700</v>
      </c>
      <c r="C20" s="176">
        <v>0</v>
      </c>
      <c r="D20" s="137">
        <v>11.069000000000001</v>
      </c>
      <c r="E20" s="138">
        <v>0.373</v>
      </c>
      <c r="F20" s="139">
        <v>0.16700000000000001</v>
      </c>
      <c r="G20" s="42">
        <v>17.649999999999999</v>
      </c>
      <c r="H20" s="42">
        <v>8.1</v>
      </c>
      <c r="I20" s="136">
        <v>8.1</v>
      </c>
      <c r="J20" s="39">
        <v>0.36</v>
      </c>
      <c r="K20" s="41"/>
    </row>
    <row r="21" spans="1:11" ht="32.25" customHeight="1" x14ac:dyDescent="0.2">
      <c r="A21" s="14" t="s">
        <v>68</v>
      </c>
      <c r="B21" s="38" t="s">
        <v>701</v>
      </c>
      <c r="C21" s="176">
        <v>0</v>
      </c>
      <c r="D21" s="137">
        <v>11.069000000000001</v>
      </c>
      <c r="E21" s="138">
        <v>0.373</v>
      </c>
      <c r="F21" s="139">
        <v>0.16700000000000001</v>
      </c>
      <c r="G21" s="42">
        <v>23.9</v>
      </c>
      <c r="H21" s="42">
        <v>8.1</v>
      </c>
      <c r="I21" s="136">
        <v>8.1</v>
      </c>
      <c r="J21" s="39">
        <v>0.36</v>
      </c>
      <c r="K21" s="41"/>
    </row>
    <row r="22" spans="1:11" ht="32.25" customHeight="1" x14ac:dyDescent="0.2">
      <c r="A22" s="14" t="s">
        <v>69</v>
      </c>
      <c r="B22" s="38" t="s">
        <v>702</v>
      </c>
      <c r="C22" s="176">
        <v>0</v>
      </c>
      <c r="D22" s="137">
        <v>11.069000000000001</v>
      </c>
      <c r="E22" s="138">
        <v>0.373</v>
      </c>
      <c r="F22" s="139">
        <v>0.16700000000000001</v>
      </c>
      <c r="G22" s="42">
        <v>27.82</v>
      </c>
      <c r="H22" s="42">
        <v>8.1</v>
      </c>
      <c r="I22" s="136">
        <v>8.1</v>
      </c>
      <c r="J22" s="39">
        <v>0.36</v>
      </c>
      <c r="K22" s="41"/>
    </row>
    <row r="23" spans="1:11" ht="32.25" customHeight="1" x14ac:dyDescent="0.2">
      <c r="A23" s="14" t="s">
        <v>70</v>
      </c>
      <c r="B23" s="38" t="s">
        <v>703</v>
      </c>
      <c r="C23" s="176">
        <v>0</v>
      </c>
      <c r="D23" s="137">
        <v>11.069000000000001</v>
      </c>
      <c r="E23" s="138">
        <v>0.373</v>
      </c>
      <c r="F23" s="139">
        <v>0.16700000000000001</v>
      </c>
      <c r="G23" s="42">
        <v>34.57</v>
      </c>
      <c r="H23" s="42">
        <v>8.1</v>
      </c>
      <c r="I23" s="136">
        <v>8.1</v>
      </c>
      <c r="J23" s="39">
        <v>0.36</v>
      </c>
      <c r="K23" s="41"/>
    </row>
    <row r="24" spans="1:11" ht="32.25" customHeight="1" x14ac:dyDescent="0.2">
      <c r="A24" s="14" t="s">
        <v>71</v>
      </c>
      <c r="B24" s="38" t="s">
        <v>704</v>
      </c>
      <c r="C24" s="176">
        <v>0</v>
      </c>
      <c r="D24" s="137">
        <v>11.069000000000001</v>
      </c>
      <c r="E24" s="138">
        <v>0.373</v>
      </c>
      <c r="F24" s="139">
        <v>0.16700000000000001</v>
      </c>
      <c r="G24" s="42">
        <v>54.18</v>
      </c>
      <c r="H24" s="42">
        <v>8.1</v>
      </c>
      <c r="I24" s="136">
        <v>8.1</v>
      </c>
      <c r="J24" s="39">
        <v>0.36</v>
      </c>
      <c r="K24" s="41"/>
    </row>
    <row r="25" spans="1:11" ht="32.25" customHeight="1" x14ac:dyDescent="0.2">
      <c r="A25" s="14" t="s">
        <v>72</v>
      </c>
      <c r="B25" s="38" t="s">
        <v>705</v>
      </c>
      <c r="C25" s="176">
        <v>0</v>
      </c>
      <c r="D25" s="137">
        <v>7.0069999999999997</v>
      </c>
      <c r="E25" s="138">
        <v>0.21299999999999999</v>
      </c>
      <c r="F25" s="139">
        <v>9.2999999999999999E-2</v>
      </c>
      <c r="G25" s="42">
        <v>14.26</v>
      </c>
      <c r="H25" s="42">
        <v>8.24</v>
      </c>
      <c r="I25" s="136">
        <v>8.24</v>
      </c>
      <c r="J25" s="39">
        <v>0.222</v>
      </c>
      <c r="K25" s="41"/>
    </row>
    <row r="26" spans="1:11" ht="32.25" customHeight="1" x14ac:dyDescent="0.2">
      <c r="A26" s="14" t="s">
        <v>73</v>
      </c>
      <c r="B26" s="38" t="s">
        <v>706</v>
      </c>
      <c r="C26" s="176">
        <v>0</v>
      </c>
      <c r="D26" s="137">
        <v>7.0069999999999997</v>
      </c>
      <c r="E26" s="138">
        <v>0.21299999999999999</v>
      </c>
      <c r="F26" s="139">
        <v>9.2999999999999999E-2</v>
      </c>
      <c r="G26" s="42">
        <v>20.5</v>
      </c>
      <c r="H26" s="42">
        <v>8.24</v>
      </c>
      <c r="I26" s="136">
        <v>8.24</v>
      </c>
      <c r="J26" s="39">
        <v>0.222</v>
      </c>
      <c r="K26" s="41"/>
    </row>
    <row r="27" spans="1:11" ht="32.25" customHeight="1" x14ac:dyDescent="0.2">
      <c r="A27" s="14" t="s">
        <v>74</v>
      </c>
      <c r="B27" s="38" t="s">
        <v>707</v>
      </c>
      <c r="C27" s="176">
        <v>0</v>
      </c>
      <c r="D27" s="137">
        <v>7.0069999999999997</v>
      </c>
      <c r="E27" s="138">
        <v>0.21299999999999999</v>
      </c>
      <c r="F27" s="139">
        <v>9.2999999999999999E-2</v>
      </c>
      <c r="G27" s="42">
        <v>24.43</v>
      </c>
      <c r="H27" s="42">
        <v>8.24</v>
      </c>
      <c r="I27" s="136">
        <v>8.24</v>
      </c>
      <c r="J27" s="39">
        <v>0.222</v>
      </c>
      <c r="K27" s="41"/>
    </row>
    <row r="28" spans="1:11" ht="32.25" customHeight="1" x14ac:dyDescent="0.2">
      <c r="A28" s="14" t="s">
        <v>75</v>
      </c>
      <c r="B28" s="38" t="s">
        <v>708</v>
      </c>
      <c r="C28" s="176">
        <v>0</v>
      </c>
      <c r="D28" s="137">
        <v>7.0069999999999997</v>
      </c>
      <c r="E28" s="138">
        <v>0.21299999999999999</v>
      </c>
      <c r="F28" s="139">
        <v>9.2999999999999999E-2</v>
      </c>
      <c r="G28" s="42">
        <v>31.17</v>
      </c>
      <c r="H28" s="42">
        <v>8.24</v>
      </c>
      <c r="I28" s="136">
        <v>8.24</v>
      </c>
      <c r="J28" s="39">
        <v>0.222</v>
      </c>
      <c r="K28" s="41"/>
    </row>
    <row r="29" spans="1:11" ht="32.25" customHeight="1" x14ac:dyDescent="0.2">
      <c r="A29" s="14" t="s">
        <v>76</v>
      </c>
      <c r="B29" s="38" t="s">
        <v>709</v>
      </c>
      <c r="C29" s="176">
        <v>0</v>
      </c>
      <c r="D29" s="137">
        <v>7.0069999999999997</v>
      </c>
      <c r="E29" s="138">
        <v>0.21299999999999999</v>
      </c>
      <c r="F29" s="139">
        <v>9.2999999999999999E-2</v>
      </c>
      <c r="G29" s="42">
        <v>50.78</v>
      </c>
      <c r="H29" s="42">
        <v>8.24</v>
      </c>
      <c r="I29" s="136">
        <v>8.24</v>
      </c>
      <c r="J29" s="39">
        <v>0.222</v>
      </c>
      <c r="K29" s="41"/>
    </row>
    <row r="30" spans="1:11" ht="32.25" customHeight="1" x14ac:dyDescent="0.2">
      <c r="A30" s="14" t="s">
        <v>77</v>
      </c>
      <c r="B30" s="38" t="s">
        <v>710</v>
      </c>
      <c r="C30" s="176">
        <v>0</v>
      </c>
      <c r="D30" s="137">
        <v>5.9950000000000001</v>
      </c>
      <c r="E30" s="138">
        <v>0.17199999999999999</v>
      </c>
      <c r="F30" s="139">
        <v>7.3999999999999996E-2</v>
      </c>
      <c r="G30" s="42">
        <v>155.77000000000001</v>
      </c>
      <c r="H30" s="42">
        <v>7.41</v>
      </c>
      <c r="I30" s="136">
        <v>7.41</v>
      </c>
      <c r="J30" s="39">
        <v>0.187</v>
      </c>
      <c r="K30" s="41"/>
    </row>
    <row r="31" spans="1:11" ht="32.25" customHeight="1" x14ac:dyDescent="0.2">
      <c r="A31" s="14" t="s">
        <v>78</v>
      </c>
      <c r="B31" s="38" t="s">
        <v>711</v>
      </c>
      <c r="C31" s="176">
        <v>0</v>
      </c>
      <c r="D31" s="137">
        <v>5.9950000000000001</v>
      </c>
      <c r="E31" s="138">
        <v>0.17199999999999999</v>
      </c>
      <c r="F31" s="139">
        <v>7.3999999999999996E-2</v>
      </c>
      <c r="G31" s="42">
        <v>195.43</v>
      </c>
      <c r="H31" s="42">
        <v>7.41</v>
      </c>
      <c r="I31" s="136">
        <v>7.41</v>
      </c>
      <c r="J31" s="39">
        <v>0.187</v>
      </c>
      <c r="K31" s="41"/>
    </row>
    <row r="32" spans="1:11" ht="32.25" customHeight="1" x14ac:dyDescent="0.2">
      <c r="A32" s="14" t="s">
        <v>79</v>
      </c>
      <c r="B32" s="38" t="s">
        <v>712</v>
      </c>
      <c r="C32" s="176">
        <v>0</v>
      </c>
      <c r="D32" s="137">
        <v>5.9950000000000001</v>
      </c>
      <c r="E32" s="138">
        <v>0.17199999999999999</v>
      </c>
      <c r="F32" s="139">
        <v>7.3999999999999996E-2</v>
      </c>
      <c r="G32" s="42">
        <v>255.42</v>
      </c>
      <c r="H32" s="42">
        <v>7.41</v>
      </c>
      <c r="I32" s="136">
        <v>7.41</v>
      </c>
      <c r="J32" s="39">
        <v>0.187</v>
      </c>
      <c r="K32" s="41"/>
    </row>
    <row r="33" spans="1:11" ht="32.25" customHeight="1" x14ac:dyDescent="0.2">
      <c r="A33" s="14" t="s">
        <v>80</v>
      </c>
      <c r="B33" s="38" t="s">
        <v>713</v>
      </c>
      <c r="C33" s="176">
        <v>0</v>
      </c>
      <c r="D33" s="137">
        <v>5.9950000000000001</v>
      </c>
      <c r="E33" s="138">
        <v>0.17199999999999999</v>
      </c>
      <c r="F33" s="139">
        <v>7.3999999999999996E-2</v>
      </c>
      <c r="G33" s="42">
        <v>314.93</v>
      </c>
      <c r="H33" s="42">
        <v>7.41</v>
      </c>
      <c r="I33" s="136">
        <v>7.41</v>
      </c>
      <c r="J33" s="39">
        <v>0.187</v>
      </c>
      <c r="K33" s="41"/>
    </row>
    <row r="34" spans="1:11" ht="32.25" customHeight="1" x14ac:dyDescent="0.2">
      <c r="A34" s="14" t="s">
        <v>81</v>
      </c>
      <c r="B34" s="38" t="s">
        <v>714</v>
      </c>
      <c r="C34" s="176">
        <v>0</v>
      </c>
      <c r="D34" s="137">
        <v>5.9950000000000001</v>
      </c>
      <c r="E34" s="138">
        <v>0.17199999999999999</v>
      </c>
      <c r="F34" s="139">
        <v>7.3999999999999996E-2</v>
      </c>
      <c r="G34" s="42">
        <v>575.46</v>
      </c>
      <c r="H34" s="42">
        <v>7.41</v>
      </c>
      <c r="I34" s="136">
        <v>7.41</v>
      </c>
      <c r="J34" s="39">
        <v>0.187</v>
      </c>
      <c r="K34" s="41"/>
    </row>
    <row r="35" spans="1:11" ht="83.25" customHeight="1" x14ac:dyDescent="0.2">
      <c r="A35" s="14" t="s">
        <v>82</v>
      </c>
      <c r="B35" s="38" t="s">
        <v>715</v>
      </c>
      <c r="C35" s="176" t="s">
        <v>83</v>
      </c>
      <c r="D35" s="140">
        <v>49.914999999999999</v>
      </c>
      <c r="E35" s="141">
        <v>2.3660000000000001</v>
      </c>
      <c r="F35" s="139">
        <v>2.0179999999999998</v>
      </c>
      <c r="G35" s="43"/>
      <c r="H35" s="43"/>
      <c r="I35" s="43"/>
      <c r="J35" s="40"/>
      <c r="K35" s="41"/>
    </row>
    <row r="36" spans="1:11" ht="27.75" customHeight="1" x14ac:dyDescent="0.2">
      <c r="A36" s="14" t="s">
        <v>84</v>
      </c>
      <c r="B36" s="38" t="s">
        <v>716</v>
      </c>
      <c r="C36" s="175">
        <v>0</v>
      </c>
      <c r="D36" s="137">
        <v>-12.14</v>
      </c>
      <c r="E36" s="138">
        <v>-0.43099999999999999</v>
      </c>
      <c r="F36" s="139">
        <v>-0.19400000000000001</v>
      </c>
      <c r="G36" s="42">
        <v>0</v>
      </c>
      <c r="H36" s="43"/>
      <c r="I36" s="43"/>
      <c r="J36" s="40"/>
      <c r="K36" s="41"/>
    </row>
    <row r="37" spans="1:11" ht="27.75" customHeight="1" x14ac:dyDescent="0.2">
      <c r="A37" s="14" t="s">
        <v>85</v>
      </c>
      <c r="B37" s="38"/>
      <c r="C37" s="176">
        <v>0</v>
      </c>
      <c r="D37" s="137">
        <v>-9.9359999999999999</v>
      </c>
      <c r="E37" s="138">
        <v>-0.34100000000000003</v>
      </c>
      <c r="F37" s="139">
        <v>-0.153</v>
      </c>
      <c r="G37" s="42">
        <v>0</v>
      </c>
      <c r="H37" s="43"/>
      <c r="I37" s="43"/>
      <c r="J37" s="40"/>
      <c r="K37" s="41"/>
    </row>
    <row r="38" spans="1:11" ht="27.75" customHeight="1" x14ac:dyDescent="0.2">
      <c r="A38" s="14" t="s">
        <v>86</v>
      </c>
      <c r="B38" s="38" t="s">
        <v>717</v>
      </c>
      <c r="C38" s="176">
        <v>0</v>
      </c>
      <c r="D38" s="137">
        <v>-12.14</v>
      </c>
      <c r="E38" s="138">
        <v>-0.43099999999999999</v>
      </c>
      <c r="F38" s="139">
        <v>-0.19400000000000001</v>
      </c>
      <c r="G38" s="42">
        <v>0</v>
      </c>
      <c r="H38" s="43"/>
      <c r="I38" s="43"/>
      <c r="J38" s="39">
        <v>0.40100000000000002</v>
      </c>
      <c r="K38" s="41"/>
    </row>
    <row r="39" spans="1:11" ht="27.75" customHeight="1" x14ac:dyDescent="0.2">
      <c r="A39" s="14" t="s">
        <v>87</v>
      </c>
      <c r="B39" s="38"/>
      <c r="C39" s="176">
        <v>0</v>
      </c>
      <c r="D39" s="137">
        <v>-12.14</v>
      </c>
      <c r="E39" s="138">
        <v>-0.43099999999999999</v>
      </c>
      <c r="F39" s="139">
        <v>-0.19400000000000001</v>
      </c>
      <c r="G39" s="42">
        <v>0</v>
      </c>
      <c r="H39" s="43"/>
      <c r="I39" s="43"/>
      <c r="J39" s="40"/>
      <c r="K39" s="41"/>
    </row>
    <row r="40" spans="1:11" ht="27.75" customHeight="1" x14ac:dyDescent="0.2">
      <c r="A40" s="14" t="s">
        <v>88</v>
      </c>
      <c r="B40" s="38" t="s">
        <v>718</v>
      </c>
      <c r="C40" s="176">
        <v>0</v>
      </c>
      <c r="D40" s="137">
        <v>-9.9359999999999999</v>
      </c>
      <c r="E40" s="138">
        <v>-0.34100000000000003</v>
      </c>
      <c r="F40" s="139">
        <v>-0.153</v>
      </c>
      <c r="G40" s="42">
        <v>0</v>
      </c>
      <c r="H40" s="43"/>
      <c r="I40" s="43"/>
      <c r="J40" s="39">
        <v>0.315</v>
      </c>
      <c r="K40" s="41"/>
    </row>
    <row r="41" spans="1:11" ht="27.75" customHeight="1" x14ac:dyDescent="0.2">
      <c r="A41" s="14" t="s">
        <v>89</v>
      </c>
      <c r="B41" s="38" t="s">
        <v>719</v>
      </c>
      <c r="C41" s="176">
        <v>0</v>
      </c>
      <c r="D41" s="137">
        <v>-9.9359999999999999</v>
      </c>
      <c r="E41" s="138">
        <v>-0.34100000000000003</v>
      </c>
      <c r="F41" s="139">
        <v>-0.153</v>
      </c>
      <c r="G41" s="42">
        <v>0</v>
      </c>
      <c r="H41" s="43"/>
      <c r="I41" s="43"/>
      <c r="J41" s="40"/>
      <c r="K41" s="41"/>
    </row>
    <row r="42" spans="1:11" ht="27.75" customHeight="1" x14ac:dyDescent="0.2">
      <c r="A42" s="14" t="s">
        <v>90</v>
      </c>
      <c r="B42" s="38" t="s">
        <v>720</v>
      </c>
      <c r="C42" s="176">
        <v>0</v>
      </c>
      <c r="D42" s="137">
        <v>-6.8239999999999998</v>
      </c>
      <c r="E42" s="138">
        <v>-0.20799999999999999</v>
      </c>
      <c r="F42" s="139">
        <v>-9.0999999999999998E-2</v>
      </c>
      <c r="G42" s="42">
        <v>11.36</v>
      </c>
      <c r="H42" s="43"/>
      <c r="I42" s="43"/>
      <c r="J42" s="39">
        <v>0.27300000000000002</v>
      </c>
      <c r="K42" s="41"/>
    </row>
    <row r="43" spans="1:11" ht="27.75" customHeight="1" x14ac:dyDescent="0.2">
      <c r="A43" s="14" t="s">
        <v>91</v>
      </c>
      <c r="B43" s="38"/>
      <c r="C43" s="176">
        <v>0</v>
      </c>
      <c r="D43" s="137">
        <v>-6.8239999999999998</v>
      </c>
      <c r="E43" s="138">
        <v>-0.20799999999999999</v>
      </c>
      <c r="F43" s="139">
        <v>-9.0999999999999998E-2</v>
      </c>
      <c r="G43" s="42">
        <v>11.36</v>
      </c>
      <c r="H43" s="43"/>
      <c r="I43" s="43"/>
      <c r="J43" s="40"/>
      <c r="K43" s="41"/>
    </row>
    <row r="44" spans="1:11" ht="27.75" customHeight="1" x14ac:dyDescent="0.2">
      <c r="C44" s="3"/>
    </row>
  </sheetData>
  <mergeCells count="15">
    <mergeCell ref="E1:K1"/>
    <mergeCell ref="B1:D1"/>
    <mergeCell ref="I9:K9"/>
    <mergeCell ref="G9:H9"/>
    <mergeCell ref="A2:K2"/>
    <mergeCell ref="C5:D5"/>
    <mergeCell ref="C6:D6"/>
    <mergeCell ref="G5:H5"/>
    <mergeCell ref="G6:H6"/>
    <mergeCell ref="G4:K4"/>
    <mergeCell ref="A4:E4"/>
    <mergeCell ref="C7:D7"/>
    <mergeCell ref="B8:E8"/>
    <mergeCell ref="G7:H7"/>
    <mergeCell ref="G8:H8"/>
  </mergeCells>
  <phoneticPr fontId="5"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1"/>
  <headerFooter scaleWithDoc="0">
    <oddHeader>&amp;L&amp;"Arial,Bold"
Annex 1&amp;"Arial,Regular" - Schedule of Charges for use of the Distribution System by LV and HV Designated Properties</oddHeader>
    <oddFooter>&amp;C&amp;P of &amp;N&amp;L&amp;1#&amp;"Arial"&amp;6&amp;K737373Confidentiality: C1 - Public</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P10"/>
  <sheetViews>
    <sheetView topLeftCell="A2" zoomScale="85" zoomScaleNormal="85" zoomScaleSheetLayoutView="100" workbookViewId="0">
      <selection activeCell="A10" sqref="A10:XFD10"/>
    </sheetView>
  </sheetViews>
  <sheetFormatPr defaultRowHeight="27.75" customHeight="1" x14ac:dyDescent="0.2"/>
  <cols>
    <col min="1" max="1" width="14.5703125" style="50" customWidth="1"/>
    <col min="2" max="2" width="7.28515625" style="50" customWidth="1"/>
    <col min="3" max="3" width="14.85546875" style="50" customWidth="1"/>
    <col min="4" max="4" width="14.7109375" style="57" customWidth="1"/>
    <col min="5" max="5" width="7.140625" style="57" customWidth="1"/>
    <col min="6" max="6" width="14.5703125" style="57" customWidth="1"/>
    <col min="7" max="7" width="50.7109375" style="57" customWidth="1"/>
    <col min="8" max="8" width="14.7109375" style="57" customWidth="1"/>
    <col min="9" max="9" width="14.7109375" style="58" customWidth="1"/>
    <col min="10" max="11" width="14.7109375" style="59" customWidth="1"/>
    <col min="12" max="15" width="14.7109375" style="50" customWidth="1"/>
    <col min="16" max="17" width="15.5703125" style="50" customWidth="1"/>
    <col min="18" max="16384" width="9.140625" style="50"/>
  </cols>
  <sheetData>
    <row r="1" spans="1:16" ht="66.75" customHeight="1" x14ac:dyDescent="0.2">
      <c r="A1" s="48" t="s">
        <v>31</v>
      </c>
      <c r="B1" s="48"/>
      <c r="C1" s="225" t="s">
        <v>92</v>
      </c>
      <c r="D1" s="225"/>
      <c r="E1" s="49"/>
      <c r="F1" s="228" t="s">
        <v>93</v>
      </c>
      <c r="G1" s="228"/>
      <c r="H1" s="228"/>
      <c r="I1" s="228"/>
      <c r="J1" s="228"/>
      <c r="K1" s="228"/>
      <c r="L1" s="228"/>
      <c r="M1" s="228"/>
      <c r="N1" s="228"/>
      <c r="O1" s="228"/>
      <c r="P1" s="228"/>
    </row>
    <row r="2" spans="1:16" s="51" customFormat="1" ht="25.5" customHeight="1" x14ac:dyDescent="0.2">
      <c r="A2" s="226" t="str">
        <f>Overview!B4&amp; " - Effective from "&amp;Overview!D4&amp;" - "&amp;Overview!E4&amp;" EDCM charges"</f>
        <v>Vattenfall Networks Limited - GSP J - Effective from 1 April 2025 - Final EDCM charges</v>
      </c>
      <c r="B2" s="227"/>
      <c r="C2" s="227"/>
      <c r="D2" s="227"/>
      <c r="E2" s="227"/>
      <c r="F2" s="227"/>
      <c r="G2" s="227"/>
      <c r="H2" s="227"/>
      <c r="I2" s="227"/>
      <c r="J2" s="227"/>
      <c r="K2" s="227"/>
      <c r="L2" s="227"/>
      <c r="M2" s="227"/>
      <c r="N2" s="227"/>
      <c r="O2" s="227"/>
      <c r="P2" s="227"/>
    </row>
    <row r="3" spans="1:16" s="83" customFormat="1" ht="10.5" customHeight="1" x14ac:dyDescent="0.2">
      <c r="A3" s="82"/>
      <c r="B3" s="82"/>
      <c r="C3" s="82"/>
      <c r="D3" s="82"/>
      <c r="E3" s="82"/>
      <c r="F3" s="82"/>
      <c r="G3" s="82"/>
      <c r="H3" s="82"/>
      <c r="I3" s="82"/>
      <c r="J3" s="82"/>
      <c r="K3" s="82"/>
      <c r="L3" s="82"/>
      <c r="M3" s="82"/>
      <c r="N3" s="82"/>
      <c r="O3" s="82"/>
    </row>
    <row r="4" spans="1:16" s="83" customFormat="1" ht="25.5" customHeight="1" x14ac:dyDescent="0.2">
      <c r="A4" s="215" t="s">
        <v>94</v>
      </c>
      <c r="B4" s="215"/>
      <c r="C4" s="215"/>
      <c r="D4" s="215"/>
      <c r="E4" s="215"/>
      <c r="F4" s="215"/>
      <c r="G4" s="82"/>
      <c r="H4" s="82"/>
      <c r="I4" s="82"/>
      <c r="J4" s="82"/>
      <c r="K4" s="82"/>
      <c r="L4" s="82"/>
      <c r="M4" s="82"/>
      <c r="N4" s="82"/>
      <c r="O4" s="82"/>
    </row>
    <row r="5" spans="1:16" s="83" customFormat="1" ht="25.5" customHeight="1" x14ac:dyDescent="0.2">
      <c r="A5" s="229" t="s">
        <v>35</v>
      </c>
      <c r="B5" s="230"/>
      <c r="C5" s="230"/>
      <c r="D5" s="231" t="s">
        <v>95</v>
      </c>
      <c r="E5" s="231"/>
      <c r="F5" s="231"/>
      <c r="G5" s="82"/>
      <c r="H5" s="82"/>
      <c r="I5" s="82"/>
      <c r="J5" s="82"/>
      <c r="K5" s="82"/>
      <c r="L5" s="82"/>
      <c r="M5" s="82"/>
      <c r="N5" s="82"/>
      <c r="O5" s="82"/>
    </row>
    <row r="6" spans="1:16" s="83" customFormat="1" ht="48" customHeight="1" x14ac:dyDescent="0.2">
      <c r="A6" s="221" t="s">
        <v>45</v>
      </c>
      <c r="B6" s="221"/>
      <c r="C6" s="221"/>
      <c r="D6" s="232" t="s">
        <v>42</v>
      </c>
      <c r="E6" s="233"/>
      <c r="F6" s="234"/>
      <c r="G6" s="82"/>
      <c r="H6" s="82"/>
      <c r="I6" s="82"/>
      <c r="J6" s="82"/>
      <c r="K6" s="82"/>
      <c r="L6" s="82"/>
      <c r="M6" s="82"/>
      <c r="N6" s="82"/>
      <c r="O6" s="82"/>
    </row>
    <row r="7" spans="1:16" s="83" customFormat="1" ht="25.5" customHeight="1" x14ac:dyDescent="0.2">
      <c r="A7" s="221" t="s">
        <v>50</v>
      </c>
      <c r="B7" s="221"/>
      <c r="C7" s="221"/>
      <c r="D7" s="218" t="s">
        <v>51</v>
      </c>
      <c r="E7" s="218"/>
      <c r="F7" s="218"/>
      <c r="G7" s="82"/>
      <c r="H7" s="82"/>
      <c r="I7" s="82"/>
      <c r="J7" s="82"/>
      <c r="K7" s="82"/>
      <c r="L7" s="82"/>
      <c r="M7" s="82"/>
      <c r="N7" s="82"/>
      <c r="O7" s="82"/>
    </row>
    <row r="8" spans="1:16" s="83" customFormat="1" ht="10.5" customHeight="1" x14ac:dyDescent="0.2">
      <c r="A8" s="82"/>
      <c r="B8" s="82"/>
      <c r="C8" s="82"/>
      <c r="D8" s="82"/>
      <c r="E8" s="82"/>
      <c r="F8" s="82"/>
      <c r="G8" s="82"/>
      <c r="H8" s="82"/>
      <c r="I8" s="82"/>
      <c r="J8" s="82"/>
      <c r="K8" s="82"/>
      <c r="L8" s="82"/>
      <c r="M8" s="82"/>
      <c r="N8" s="82"/>
      <c r="O8" s="82"/>
    </row>
    <row r="9" spans="1:16" ht="63.75" customHeight="1" x14ac:dyDescent="0.2">
      <c r="A9" s="52" t="s">
        <v>96</v>
      </c>
      <c r="B9" s="53" t="s">
        <v>97</v>
      </c>
      <c r="C9" s="52" t="s">
        <v>98</v>
      </c>
      <c r="D9" s="52" t="s">
        <v>99</v>
      </c>
      <c r="E9" s="53" t="s">
        <v>97</v>
      </c>
      <c r="F9" s="52" t="s">
        <v>100</v>
      </c>
      <c r="G9" s="54" t="s">
        <v>101</v>
      </c>
      <c r="H9" s="54" t="s">
        <v>102</v>
      </c>
      <c r="I9" s="55" t="s">
        <v>103</v>
      </c>
      <c r="J9" s="54" t="s">
        <v>104</v>
      </c>
      <c r="K9" s="54" t="s">
        <v>105</v>
      </c>
      <c r="L9" s="134" t="s">
        <v>106</v>
      </c>
      <c r="M9" s="55" t="s">
        <v>107</v>
      </c>
      <c r="N9" s="54" t="s">
        <v>108</v>
      </c>
      <c r="O9" s="54" t="s">
        <v>109</v>
      </c>
      <c r="P9" s="134" t="s">
        <v>110</v>
      </c>
    </row>
    <row r="10" spans="1:16" ht="12.75" x14ac:dyDescent="0.2">
      <c r="A10" s="44"/>
      <c r="B10" s="94"/>
      <c r="C10" s="191"/>
      <c r="D10" s="44"/>
      <c r="E10" s="94"/>
      <c r="F10" s="94"/>
      <c r="G10" s="56"/>
      <c r="H10" s="56"/>
      <c r="I10" s="60"/>
      <c r="J10" s="61"/>
      <c r="K10" s="61"/>
      <c r="L10" s="61"/>
      <c r="M10" s="62"/>
      <c r="N10" s="63"/>
      <c r="O10" s="63"/>
      <c r="P10" s="63"/>
    </row>
  </sheetData>
  <mergeCells count="10">
    <mergeCell ref="C1:D1"/>
    <mergeCell ref="A2:P2"/>
    <mergeCell ref="F1:P1"/>
    <mergeCell ref="D7:F7"/>
    <mergeCell ref="A5:C5"/>
    <mergeCell ref="A6:C6"/>
    <mergeCell ref="A7:C7"/>
    <mergeCell ref="A4:F4"/>
    <mergeCell ref="D5:F5"/>
    <mergeCell ref="D6:F6"/>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5" fitToHeight="0" orientation="landscape" r:id="rId1"/>
  <headerFooter differentFirst="1" scaleWithDoc="0">
    <oddFooter>&amp;R&amp;8&amp;P of &amp;N&amp;L&amp;"Calibri"&amp;11&amp;K000000&amp;8Note: The list of MPANs / MSIDs provided may be incomplete; the DNO reserves the right to apply the listed charges to any other MPANs / MSIDs associated with the site._x000D_&amp;1#&amp;"Arial"&amp;6&amp;K737373Confidentiality: C1 - Public</oddFooter>
    <firstHeader>&amp;L
Annex 2 - Schedule of Charges for use of the Distribution System by Designated EHV Properties (including LDNOs with Designated EHV Properties/end-users).</firstHeader>
    <firstFooter>&amp;R&amp;8&amp;P of &amp;N&amp;L&amp;"Calibri"&amp;11&amp;K000000&amp;8Note: The list of MPANs / MSIDs provided may be incomplete; the DNO reserves the right to apply the listed charges to any other MPANs / MSIDs associated with the site._x000D_&amp;1#&amp;"Arial"&amp;6&amp;K737373Confidentiality: C1 - 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54"/>
  <sheetViews>
    <sheetView zoomScale="90" zoomScaleNormal="90" zoomScaleSheetLayoutView="100" workbookViewId="0">
      <selection sqref="A1:H1"/>
    </sheetView>
  </sheetViews>
  <sheetFormatPr defaultRowHeight="12.75" x14ac:dyDescent="0.2"/>
  <cols>
    <col min="1" max="1" width="14.7109375" style="50" customWidth="1"/>
    <col min="2" max="2" width="8.7109375" style="50" customWidth="1"/>
    <col min="3" max="3" width="15.7109375" style="57" bestFit="1" customWidth="1"/>
    <col min="4" max="4" width="50.7109375" style="57" customWidth="1"/>
    <col min="5" max="5" width="14.7109375" style="58" customWidth="1"/>
    <col min="6" max="7" width="14.7109375" style="59" customWidth="1"/>
    <col min="8" max="8" width="14.7109375" style="50" customWidth="1"/>
    <col min="9" max="9" width="15.5703125" style="50" customWidth="1"/>
    <col min="10" max="13" width="9.140625" style="50"/>
    <col min="14" max="14" width="9.42578125" style="50" bestFit="1" customWidth="1"/>
    <col min="15" max="16384" width="9.140625" style="50"/>
  </cols>
  <sheetData>
    <row r="1" spans="1:14" ht="66.75" customHeight="1" x14ac:dyDescent="0.2">
      <c r="A1" s="238" t="s">
        <v>111</v>
      </c>
      <c r="B1" s="238"/>
      <c r="C1" s="238"/>
      <c r="D1" s="238"/>
      <c r="E1" s="238"/>
      <c r="F1" s="238"/>
      <c r="G1" s="238"/>
      <c r="H1" s="238"/>
    </row>
    <row r="2" spans="1:14" s="51" customFormat="1" ht="25.5" customHeight="1" x14ac:dyDescent="0.2">
      <c r="A2" s="235" t="str">
        <f>Overview!B4&amp; " - Effective from "&amp;Overview!D4&amp;" - "&amp;Overview!E4&amp;" EDCM import charges"</f>
        <v>Vattenfall Networks Limited - GSP J - Effective from 1 April 2025 - Final EDCM import charges</v>
      </c>
      <c r="B2" s="236"/>
      <c r="C2" s="236"/>
      <c r="D2" s="236"/>
      <c r="E2" s="236"/>
      <c r="F2" s="236"/>
      <c r="G2" s="236"/>
      <c r="H2" s="237"/>
    </row>
    <row r="3" spans="1:14" s="83" customFormat="1" ht="18" x14ac:dyDescent="0.2">
      <c r="A3" s="87"/>
      <c r="B3" s="87"/>
      <c r="C3" s="87"/>
      <c r="D3" s="88"/>
      <c r="E3" s="89"/>
      <c r="F3" s="89"/>
      <c r="G3" s="90"/>
      <c r="H3" s="90"/>
      <c r="I3" s="82"/>
      <c r="J3" s="82"/>
      <c r="K3" s="82"/>
      <c r="L3" s="82"/>
      <c r="M3" s="82"/>
      <c r="N3" s="82"/>
    </row>
    <row r="4" spans="1:14" ht="60.75" customHeight="1" x14ac:dyDescent="0.2">
      <c r="A4" s="52" t="s">
        <v>96</v>
      </c>
      <c r="B4" s="53" t="s">
        <v>97</v>
      </c>
      <c r="C4" s="52" t="s">
        <v>98</v>
      </c>
      <c r="D4" s="54" t="s">
        <v>101</v>
      </c>
      <c r="E4" s="129" t="str">
        <f>'Annex 2 Designated EHV charges'!I9</f>
        <v>Import
Super Red
unit charge
(p/kWh)</v>
      </c>
      <c r="F4" s="129" t="str">
        <f>'Annex 2 Designated EHV charges'!J9</f>
        <v>Import
fixed charge
(p/day)</v>
      </c>
      <c r="G4" s="129" t="str">
        <f>'Annex 2 Designated EHV charges'!K9</f>
        <v>Import
capacity charge
(p/kVA/day)</v>
      </c>
      <c r="H4" s="129" t="str">
        <f>'Annex 2 Designated EHV charges'!L9</f>
        <v>Import
exceeded capacity charge
(p/kVA/day)</v>
      </c>
    </row>
    <row r="5" spans="1:14" ht="12.75" customHeight="1" x14ac:dyDescent="0.2">
      <c r="A5" s="95" t="str">
        <f t="array" ref="A5">IFERROR(INDEX('Annex 2 Designated EHV charges'!$A$10:$A$10, MATCH(0, IF(ISBLANK('Annex 2 Designated EHV charges'!$A$10:$A$10),1, COUNTIF(A$4:$A4, 'Annex 2 Designated EHV charges'!$A$10:$A$10)), 0)),"")</f>
        <v/>
      </c>
      <c r="B5" s="95" t="str">
        <f>IF($A5="","",VLOOKUP($A5,'Annex 2 Designated EHV charges'!$A:$O,2,0))</f>
        <v/>
      </c>
      <c r="C5" s="96" t="str">
        <f>IF($A5="","",VLOOKUP($A5,'Annex 2 Designated EHV charges'!$A:$O,3,0))</f>
        <v/>
      </c>
      <c r="D5" s="95" t="str">
        <f>IF($A5="","",VLOOKUP($A5,'Annex 2 Designated EHV charges'!$A:$O,7,0))</f>
        <v/>
      </c>
      <c r="E5" s="100" t="str">
        <f>IFERROR(IF(VLOOKUP($A5,'Annex 2 Designated EHV charges'!$A:$P,9,FALSE)=0,"",VLOOKUP($A5,'Annex 2 Designated EHV charges'!$A:$P,9,FALSE)),"")</f>
        <v/>
      </c>
      <c r="F5" s="101" t="str">
        <f>IFERROR(IF(VLOOKUP($A5,'Annex 2 Designated EHV charges'!$A:$P,10,FALSE)=0,"",VLOOKUP($A5,'Annex 2 Designated EHV charges'!$A:$P,10,FALSE)),"")</f>
        <v/>
      </c>
      <c r="G5" s="102" t="str">
        <f>IFERROR(IF(VLOOKUP($A5,'Annex 2 Designated EHV charges'!$A:$P,11,FALSE)=0,"",VLOOKUP($A5,'Annex 2 Designated EHV charges'!$A:$P,11,FALSE)),"")</f>
        <v/>
      </c>
      <c r="H5" s="102" t="str">
        <f>IFERROR(IF(VLOOKUP($A5,'Annex 2 Designated EHV charges'!$A:$P,12,FALSE)=0,"",VLOOKUP($A5,'Annex 2 Designated EHV charges'!$A:$P,12,FALSE)),"")</f>
        <v/>
      </c>
    </row>
    <row r="6" spans="1:14" ht="12.75" customHeight="1" x14ac:dyDescent="0.2">
      <c r="A6" s="95" t="str">
        <f t="array" ref="A6">IFERROR(INDEX('Annex 2 Designated EHV charges'!$A$10:$A$10, MATCH(0, IF(ISBLANK('Annex 2 Designated EHV charges'!$A$10:$A$10),1, COUNTIF(A$4:$A5, 'Annex 2 Designated EHV charges'!$A$10:$A$10)), 0)),"")</f>
        <v/>
      </c>
      <c r="B6" s="95" t="str">
        <f>IF($A6="","",VLOOKUP($A6,'Annex 2 Designated EHV charges'!$A:$O,2,0))</f>
        <v/>
      </c>
      <c r="C6" s="96" t="str">
        <f>IF($A6="","",VLOOKUP($A6,'Annex 2 Designated EHV charges'!$A:$O,3,0))</f>
        <v/>
      </c>
      <c r="D6" s="95" t="str">
        <f>IF($A6="","",VLOOKUP($A6,'Annex 2 Designated EHV charges'!$A:$O,7,0))</f>
        <v/>
      </c>
      <c r="E6" s="100" t="str">
        <f>IFERROR(IF(VLOOKUP($A6,'Annex 2 Designated EHV charges'!$A:$P,9,FALSE)=0,"",VLOOKUP($A6,'Annex 2 Designated EHV charges'!$A:$P,9,FALSE)),"")</f>
        <v/>
      </c>
      <c r="F6" s="101" t="str">
        <f>IFERROR(IF(VLOOKUP($A6,'Annex 2 Designated EHV charges'!$A:$P,10,FALSE)=0,"",VLOOKUP($A6,'Annex 2 Designated EHV charges'!$A:$P,10,FALSE)),"")</f>
        <v/>
      </c>
      <c r="G6" s="102" t="str">
        <f>IFERROR(IF(VLOOKUP($A6,'Annex 2 Designated EHV charges'!$A:$P,11,FALSE)=0,"",VLOOKUP($A6,'Annex 2 Designated EHV charges'!$A:$P,11,FALSE)),"")</f>
        <v/>
      </c>
      <c r="H6" s="102" t="str">
        <f>IFERROR(IF(VLOOKUP($A6,'Annex 2 Designated EHV charges'!$A:$P,12,FALSE)=0,"",VLOOKUP($A6,'Annex 2 Designated EHV charges'!$A:$P,12,FALSE)),"")</f>
        <v/>
      </c>
    </row>
    <row r="7" spans="1:14" ht="12.75" customHeight="1" x14ac:dyDescent="0.2">
      <c r="A7" s="95" t="str">
        <f t="array" ref="A7">IFERROR(INDEX('Annex 2 Designated EHV charges'!$A$10:$A$10, MATCH(0, IF(ISBLANK('Annex 2 Designated EHV charges'!$A$10:$A$10),1, COUNTIF(A$4:$A6, 'Annex 2 Designated EHV charges'!$A$10:$A$10)), 0)),"")</f>
        <v/>
      </c>
      <c r="B7" s="95" t="str">
        <f>IF($A7="","",VLOOKUP($A7,'Annex 2 Designated EHV charges'!$A:$O,2,0))</f>
        <v/>
      </c>
      <c r="C7" s="96" t="str">
        <f>IF($A7="","",VLOOKUP($A7,'Annex 2 Designated EHV charges'!$A:$O,3,0))</f>
        <v/>
      </c>
      <c r="D7" s="95" t="str">
        <f>IF($A7="","",VLOOKUP($A7,'Annex 2 Designated EHV charges'!$A:$O,7,0))</f>
        <v/>
      </c>
      <c r="E7" s="100" t="str">
        <f>IFERROR(IF(VLOOKUP($A7,'Annex 2 Designated EHV charges'!$A:$P,9,FALSE)=0,"",VLOOKUP($A7,'Annex 2 Designated EHV charges'!$A:$P,9,FALSE)),"")</f>
        <v/>
      </c>
      <c r="F7" s="101" t="str">
        <f>IFERROR(IF(VLOOKUP($A7,'Annex 2 Designated EHV charges'!$A:$P,10,FALSE)=0,"",VLOOKUP($A7,'Annex 2 Designated EHV charges'!$A:$P,10,FALSE)),"")</f>
        <v/>
      </c>
      <c r="G7" s="102" t="str">
        <f>IFERROR(IF(VLOOKUP($A7,'Annex 2 Designated EHV charges'!$A:$P,11,FALSE)=0,"",VLOOKUP($A7,'Annex 2 Designated EHV charges'!$A:$P,11,FALSE)),"")</f>
        <v/>
      </c>
      <c r="H7" s="102" t="str">
        <f>IFERROR(IF(VLOOKUP($A7,'Annex 2 Designated EHV charges'!$A:$P,12,FALSE)=0,"",VLOOKUP($A7,'Annex 2 Designated EHV charges'!$A:$P,12,FALSE)),"")</f>
        <v/>
      </c>
    </row>
    <row r="8" spans="1:14" ht="12.75" customHeight="1" x14ac:dyDescent="0.2">
      <c r="A8" s="95" t="str">
        <f t="array" ref="A8">IFERROR(INDEX('Annex 2 Designated EHV charges'!$A$10:$A$10, MATCH(0, IF(ISBLANK('Annex 2 Designated EHV charges'!$A$10:$A$10),1, COUNTIF(A$4:$A7, 'Annex 2 Designated EHV charges'!$A$10:$A$10)), 0)),"")</f>
        <v/>
      </c>
      <c r="B8" s="95" t="str">
        <f>IF($A8="","",VLOOKUP($A8,'Annex 2 Designated EHV charges'!$A:$O,2,0))</f>
        <v/>
      </c>
      <c r="C8" s="96" t="str">
        <f>IF($A8="","",VLOOKUP($A8,'Annex 2 Designated EHV charges'!$A:$O,3,0))</f>
        <v/>
      </c>
      <c r="D8" s="95" t="str">
        <f>IF($A8="","",VLOOKUP($A8,'Annex 2 Designated EHV charges'!$A:$O,7,0))</f>
        <v/>
      </c>
      <c r="E8" s="100" t="str">
        <f>IFERROR(IF(VLOOKUP($A8,'Annex 2 Designated EHV charges'!$A:$P,9,FALSE)=0,"",VLOOKUP($A8,'Annex 2 Designated EHV charges'!$A:$P,9,FALSE)),"")</f>
        <v/>
      </c>
      <c r="F8" s="101" t="str">
        <f>IFERROR(IF(VLOOKUP($A8,'Annex 2 Designated EHV charges'!$A:$P,10,FALSE)=0,"",VLOOKUP($A8,'Annex 2 Designated EHV charges'!$A:$P,10,FALSE)),"")</f>
        <v/>
      </c>
      <c r="G8" s="102" t="str">
        <f>IFERROR(IF(VLOOKUP($A8,'Annex 2 Designated EHV charges'!$A:$P,11,FALSE)=0,"",VLOOKUP($A8,'Annex 2 Designated EHV charges'!$A:$P,11,FALSE)),"")</f>
        <v/>
      </c>
      <c r="H8" s="102" t="str">
        <f>IFERROR(IF(VLOOKUP($A8,'Annex 2 Designated EHV charges'!$A:$P,12,FALSE)=0,"",VLOOKUP($A8,'Annex 2 Designated EHV charges'!$A:$P,12,FALSE)),"")</f>
        <v/>
      </c>
    </row>
    <row r="9" spans="1:14" ht="12.75" customHeight="1" x14ac:dyDescent="0.2">
      <c r="A9" s="95" t="str">
        <f t="array" ref="A9">IFERROR(INDEX('Annex 2 Designated EHV charges'!$A$10:$A$10, MATCH(0, IF(ISBLANK('Annex 2 Designated EHV charges'!$A$10:$A$10),1, COUNTIF(A$4:$A8, 'Annex 2 Designated EHV charges'!$A$10:$A$10)), 0)),"")</f>
        <v/>
      </c>
      <c r="B9" s="95" t="str">
        <f>IF($A9="","",VLOOKUP($A9,'Annex 2 Designated EHV charges'!$A:$O,2,0))</f>
        <v/>
      </c>
      <c r="C9" s="96" t="str">
        <f>IF($A9="","",VLOOKUP($A9,'Annex 2 Designated EHV charges'!$A:$O,3,0))</f>
        <v/>
      </c>
      <c r="D9" s="95" t="str">
        <f>IF($A9="","",VLOOKUP($A9,'Annex 2 Designated EHV charges'!$A:$O,7,0))</f>
        <v/>
      </c>
      <c r="E9" s="100" t="str">
        <f>IFERROR(IF(VLOOKUP($A9,'Annex 2 Designated EHV charges'!$A:$P,9,FALSE)=0,"",VLOOKUP($A9,'Annex 2 Designated EHV charges'!$A:$P,9,FALSE)),"")</f>
        <v/>
      </c>
      <c r="F9" s="101" t="str">
        <f>IFERROR(IF(VLOOKUP($A9,'Annex 2 Designated EHV charges'!$A:$P,10,FALSE)=0,"",VLOOKUP($A9,'Annex 2 Designated EHV charges'!$A:$P,10,FALSE)),"")</f>
        <v/>
      </c>
      <c r="G9" s="102" t="str">
        <f>IFERROR(IF(VLOOKUP($A9,'Annex 2 Designated EHV charges'!$A:$P,11,FALSE)=0,"",VLOOKUP($A9,'Annex 2 Designated EHV charges'!$A:$P,11,FALSE)),"")</f>
        <v/>
      </c>
      <c r="H9" s="102" t="str">
        <f>IFERROR(IF(VLOOKUP($A9,'Annex 2 Designated EHV charges'!$A:$P,12,FALSE)=0,"",VLOOKUP($A9,'Annex 2 Designated EHV charges'!$A:$P,12,FALSE)),"")</f>
        <v/>
      </c>
    </row>
    <row r="10" spans="1:14" ht="12.75" customHeight="1" x14ac:dyDescent="0.2">
      <c r="A10" s="95" t="str">
        <f t="array" ref="A10">IFERROR(INDEX('Annex 2 Designated EHV charges'!$A$10:$A$10, MATCH(0, IF(ISBLANK('Annex 2 Designated EHV charges'!$A$10:$A$10),1, COUNTIF(A$4:$A9, 'Annex 2 Designated EHV charges'!$A$10:$A$10)), 0)),"")</f>
        <v/>
      </c>
      <c r="B10" s="95" t="str">
        <f>IF($A10="","",VLOOKUP($A10,'Annex 2 Designated EHV charges'!$A:$O,2,0))</f>
        <v/>
      </c>
      <c r="C10" s="96" t="str">
        <f>IF($A10="","",VLOOKUP($A10,'Annex 2 Designated EHV charges'!$A:$O,3,0))</f>
        <v/>
      </c>
      <c r="D10" s="95" t="str">
        <f>IF($A10="","",VLOOKUP($A10,'Annex 2 Designated EHV charges'!$A:$O,7,0))</f>
        <v/>
      </c>
      <c r="E10" s="100" t="str">
        <f>IFERROR(IF(VLOOKUP($A10,'Annex 2 Designated EHV charges'!$A:$P,9,FALSE)=0,"",VLOOKUP($A10,'Annex 2 Designated EHV charges'!$A:$P,9,FALSE)),"")</f>
        <v/>
      </c>
      <c r="F10" s="101" t="str">
        <f>IFERROR(IF(VLOOKUP($A10,'Annex 2 Designated EHV charges'!$A:$P,10,FALSE)=0,"",VLOOKUP($A10,'Annex 2 Designated EHV charges'!$A:$P,10,FALSE)),"")</f>
        <v/>
      </c>
      <c r="G10" s="102" t="str">
        <f>IFERROR(IF(VLOOKUP($A10,'Annex 2 Designated EHV charges'!$A:$P,11,FALSE)=0,"",VLOOKUP($A10,'Annex 2 Designated EHV charges'!$A:$P,11,FALSE)),"")</f>
        <v/>
      </c>
      <c r="H10" s="102" t="str">
        <f>IFERROR(IF(VLOOKUP($A10,'Annex 2 Designated EHV charges'!$A:$P,12,FALSE)=0,"",VLOOKUP($A10,'Annex 2 Designated EHV charges'!$A:$P,12,FALSE)),"")</f>
        <v/>
      </c>
    </row>
    <row r="11" spans="1:14" ht="12.75" customHeight="1" x14ac:dyDescent="0.2">
      <c r="A11" s="95" t="str">
        <f t="array" ref="A11">IFERROR(INDEX('Annex 2 Designated EHV charges'!$A$10:$A$10, MATCH(0, IF(ISBLANK('Annex 2 Designated EHV charges'!$A$10:$A$10),1, COUNTIF(A$4:$A10, 'Annex 2 Designated EHV charges'!$A$10:$A$10)), 0)),"")</f>
        <v/>
      </c>
      <c r="B11" s="95" t="str">
        <f>IF($A11="","",VLOOKUP($A11,'Annex 2 Designated EHV charges'!$A:$O,2,0))</f>
        <v/>
      </c>
      <c r="C11" s="96" t="str">
        <f>IF($A11="","",VLOOKUP($A11,'Annex 2 Designated EHV charges'!$A:$O,3,0))</f>
        <v/>
      </c>
      <c r="D11" s="95" t="str">
        <f>IF($A11="","",VLOOKUP($A11,'Annex 2 Designated EHV charges'!$A:$O,7,0))</f>
        <v/>
      </c>
      <c r="E11" s="100" t="str">
        <f>IFERROR(IF(VLOOKUP($A11,'Annex 2 Designated EHV charges'!$A:$P,9,FALSE)=0,"",VLOOKUP($A11,'Annex 2 Designated EHV charges'!$A:$P,9,FALSE)),"")</f>
        <v/>
      </c>
      <c r="F11" s="101" t="str">
        <f>IFERROR(IF(VLOOKUP($A11,'Annex 2 Designated EHV charges'!$A:$P,10,FALSE)=0,"",VLOOKUP($A11,'Annex 2 Designated EHV charges'!$A:$P,10,FALSE)),"")</f>
        <v/>
      </c>
      <c r="G11" s="102" t="str">
        <f>IFERROR(IF(VLOOKUP($A11,'Annex 2 Designated EHV charges'!$A:$P,11,FALSE)=0,"",VLOOKUP($A11,'Annex 2 Designated EHV charges'!$A:$P,11,FALSE)),"")</f>
        <v/>
      </c>
      <c r="H11" s="102" t="str">
        <f>IFERROR(IF(VLOOKUP($A11,'Annex 2 Designated EHV charges'!$A:$P,12,FALSE)=0,"",VLOOKUP($A11,'Annex 2 Designated EHV charges'!$A:$P,12,FALSE)),"")</f>
        <v/>
      </c>
    </row>
    <row r="12" spans="1:14" ht="12.75" customHeight="1" x14ac:dyDescent="0.2">
      <c r="A12" s="95" t="str">
        <f t="array" ref="A12">IFERROR(INDEX('Annex 2 Designated EHV charges'!$A$10:$A$10, MATCH(0, IF(ISBLANK('Annex 2 Designated EHV charges'!$A$10:$A$10),1, COUNTIF(A$4:$A11, 'Annex 2 Designated EHV charges'!$A$10:$A$10)), 0)),"")</f>
        <v/>
      </c>
      <c r="B12" s="95" t="str">
        <f>IF($A12="","",VLOOKUP($A12,'Annex 2 Designated EHV charges'!$A:$O,2,0))</f>
        <v/>
      </c>
      <c r="C12" s="96" t="str">
        <f>IF($A12="","",VLOOKUP($A12,'Annex 2 Designated EHV charges'!$A:$O,3,0))</f>
        <v/>
      </c>
      <c r="D12" s="95" t="str">
        <f>IF($A12="","",VLOOKUP($A12,'Annex 2 Designated EHV charges'!$A:$O,7,0))</f>
        <v/>
      </c>
      <c r="E12" s="100" t="str">
        <f>IFERROR(IF(VLOOKUP($A12,'Annex 2 Designated EHV charges'!$A:$P,9,FALSE)=0,"",VLOOKUP($A12,'Annex 2 Designated EHV charges'!$A:$P,9,FALSE)),"")</f>
        <v/>
      </c>
      <c r="F12" s="101" t="str">
        <f>IFERROR(IF(VLOOKUP($A12,'Annex 2 Designated EHV charges'!$A:$P,10,FALSE)=0,"",VLOOKUP($A12,'Annex 2 Designated EHV charges'!$A:$P,10,FALSE)),"")</f>
        <v/>
      </c>
      <c r="G12" s="102" t="str">
        <f>IFERROR(IF(VLOOKUP($A12,'Annex 2 Designated EHV charges'!$A:$P,11,FALSE)=0,"",VLOOKUP($A12,'Annex 2 Designated EHV charges'!$A:$P,11,FALSE)),"")</f>
        <v/>
      </c>
      <c r="H12" s="102" t="str">
        <f>IFERROR(IF(VLOOKUP($A12,'Annex 2 Designated EHV charges'!$A:$P,12,FALSE)=0,"",VLOOKUP($A12,'Annex 2 Designated EHV charges'!$A:$P,12,FALSE)),"")</f>
        <v/>
      </c>
    </row>
    <row r="13" spans="1:14" ht="12.75" customHeight="1" x14ac:dyDescent="0.2">
      <c r="A13" s="95" t="str">
        <f t="array" ref="A13">IFERROR(INDEX('Annex 2 Designated EHV charges'!$A$10:$A$10, MATCH(0, IF(ISBLANK('Annex 2 Designated EHV charges'!$A$10:$A$10),1, COUNTIF(A$4:$A12, 'Annex 2 Designated EHV charges'!$A$10:$A$10)), 0)),"")</f>
        <v/>
      </c>
      <c r="B13" s="95" t="str">
        <f>IF($A13="","",VLOOKUP($A13,'Annex 2 Designated EHV charges'!$A:$O,2,0))</f>
        <v/>
      </c>
      <c r="C13" s="96" t="str">
        <f>IF($A13="","",VLOOKUP($A13,'Annex 2 Designated EHV charges'!$A:$O,3,0))</f>
        <v/>
      </c>
      <c r="D13" s="95" t="str">
        <f>IF($A13="","",VLOOKUP($A13,'Annex 2 Designated EHV charges'!$A:$O,7,0))</f>
        <v/>
      </c>
      <c r="E13" s="100" t="str">
        <f>IFERROR(IF(VLOOKUP($A13,'Annex 2 Designated EHV charges'!$A:$P,9,FALSE)=0,"",VLOOKUP($A13,'Annex 2 Designated EHV charges'!$A:$P,9,FALSE)),"")</f>
        <v/>
      </c>
      <c r="F13" s="101" t="str">
        <f>IFERROR(IF(VLOOKUP($A13,'Annex 2 Designated EHV charges'!$A:$P,10,FALSE)=0,"",VLOOKUP($A13,'Annex 2 Designated EHV charges'!$A:$P,10,FALSE)),"")</f>
        <v/>
      </c>
      <c r="G13" s="102" t="str">
        <f>IFERROR(IF(VLOOKUP($A13,'Annex 2 Designated EHV charges'!$A:$P,11,FALSE)=0,"",VLOOKUP($A13,'Annex 2 Designated EHV charges'!$A:$P,11,FALSE)),"")</f>
        <v/>
      </c>
      <c r="H13" s="102" t="str">
        <f>IFERROR(IF(VLOOKUP($A13,'Annex 2 Designated EHV charges'!$A:$P,12,FALSE)=0,"",VLOOKUP($A13,'Annex 2 Designated EHV charges'!$A:$P,12,FALSE)),"")</f>
        <v/>
      </c>
    </row>
    <row r="14" spans="1:14" ht="12.75" customHeight="1" x14ac:dyDescent="0.2">
      <c r="A14" s="95" t="str">
        <f t="array" ref="A14">IFERROR(INDEX('Annex 2 Designated EHV charges'!$A$10:$A$10, MATCH(0, IF(ISBLANK('Annex 2 Designated EHV charges'!$A$10:$A$10),1, COUNTIF(A$4:$A13, 'Annex 2 Designated EHV charges'!$A$10:$A$10)), 0)),"")</f>
        <v/>
      </c>
      <c r="B14" s="95" t="str">
        <f>IF($A14="","",VLOOKUP($A14,'Annex 2 Designated EHV charges'!$A:$O,2,0))</f>
        <v/>
      </c>
      <c r="C14" s="96" t="str">
        <f>IF($A14="","",VLOOKUP($A14,'Annex 2 Designated EHV charges'!$A:$O,3,0))</f>
        <v/>
      </c>
      <c r="D14" s="95" t="str">
        <f>IF($A14="","",VLOOKUP($A14,'Annex 2 Designated EHV charges'!$A:$O,7,0))</f>
        <v/>
      </c>
      <c r="E14" s="100" t="str">
        <f>IFERROR(IF(VLOOKUP($A14,'Annex 2 Designated EHV charges'!$A:$P,9,FALSE)=0,"",VLOOKUP($A14,'Annex 2 Designated EHV charges'!$A:$P,9,FALSE)),"")</f>
        <v/>
      </c>
      <c r="F14" s="101" t="str">
        <f>IFERROR(IF(VLOOKUP($A14,'Annex 2 Designated EHV charges'!$A:$P,10,FALSE)=0,"",VLOOKUP($A14,'Annex 2 Designated EHV charges'!$A:$P,10,FALSE)),"")</f>
        <v/>
      </c>
      <c r="G14" s="102" t="str">
        <f>IFERROR(IF(VLOOKUP($A14,'Annex 2 Designated EHV charges'!$A:$P,11,FALSE)=0,"",VLOOKUP($A14,'Annex 2 Designated EHV charges'!$A:$P,11,FALSE)),"")</f>
        <v/>
      </c>
      <c r="H14" s="102" t="str">
        <f>IFERROR(IF(VLOOKUP($A14,'Annex 2 Designated EHV charges'!$A:$P,12,FALSE)=0,"",VLOOKUP($A14,'Annex 2 Designated EHV charges'!$A:$P,12,FALSE)),"")</f>
        <v/>
      </c>
    </row>
    <row r="15" spans="1:14" ht="12.75" customHeight="1" x14ac:dyDescent="0.2">
      <c r="A15" s="95" t="str">
        <f t="array" ref="A15">IFERROR(INDEX('Annex 2 Designated EHV charges'!$A$10:$A$10, MATCH(0, IF(ISBLANK('Annex 2 Designated EHV charges'!$A$10:$A$10),1, COUNTIF(A$4:$A14, 'Annex 2 Designated EHV charges'!$A$10:$A$10)), 0)),"")</f>
        <v/>
      </c>
      <c r="B15" s="95" t="str">
        <f>IF($A15="","",VLOOKUP($A15,'Annex 2 Designated EHV charges'!$A:$O,2,0))</f>
        <v/>
      </c>
      <c r="C15" s="96" t="str">
        <f>IF($A15="","",VLOOKUP($A15,'Annex 2 Designated EHV charges'!$A:$O,3,0))</f>
        <v/>
      </c>
      <c r="D15" s="95" t="str">
        <f>IF($A15="","",VLOOKUP($A15,'Annex 2 Designated EHV charges'!$A:$O,7,0))</f>
        <v/>
      </c>
      <c r="E15" s="100" t="str">
        <f>IFERROR(IF(VLOOKUP($A15,'Annex 2 Designated EHV charges'!$A:$P,9,FALSE)=0,"",VLOOKUP($A15,'Annex 2 Designated EHV charges'!$A:$P,9,FALSE)),"")</f>
        <v/>
      </c>
      <c r="F15" s="101" t="str">
        <f>IFERROR(IF(VLOOKUP($A15,'Annex 2 Designated EHV charges'!$A:$P,10,FALSE)=0,"",VLOOKUP($A15,'Annex 2 Designated EHV charges'!$A:$P,10,FALSE)),"")</f>
        <v/>
      </c>
      <c r="G15" s="102" t="str">
        <f>IFERROR(IF(VLOOKUP($A15,'Annex 2 Designated EHV charges'!$A:$P,11,FALSE)=0,"",VLOOKUP($A15,'Annex 2 Designated EHV charges'!$A:$P,11,FALSE)),"")</f>
        <v/>
      </c>
      <c r="H15" s="102" t="str">
        <f>IFERROR(IF(VLOOKUP($A15,'Annex 2 Designated EHV charges'!$A:$P,12,FALSE)=0,"",VLOOKUP($A15,'Annex 2 Designated EHV charges'!$A:$P,12,FALSE)),"")</f>
        <v/>
      </c>
    </row>
    <row r="16" spans="1:14" ht="12.75" customHeight="1" x14ac:dyDescent="0.2">
      <c r="A16" s="95" t="str">
        <f t="array" ref="A16">IFERROR(INDEX('Annex 2 Designated EHV charges'!$A$10:$A$10, MATCH(0, IF(ISBLANK('Annex 2 Designated EHV charges'!$A$10:$A$10),1, COUNTIF(A$4:$A15, 'Annex 2 Designated EHV charges'!$A$10:$A$10)), 0)),"")</f>
        <v/>
      </c>
      <c r="B16" s="95" t="str">
        <f>IF($A16="","",VLOOKUP($A16,'Annex 2 Designated EHV charges'!$A:$O,2,0))</f>
        <v/>
      </c>
      <c r="C16" s="96" t="str">
        <f>IF($A16="","",VLOOKUP($A16,'Annex 2 Designated EHV charges'!$A:$O,3,0))</f>
        <v/>
      </c>
      <c r="D16" s="95" t="str">
        <f>IF($A16="","",VLOOKUP($A16,'Annex 2 Designated EHV charges'!$A:$O,7,0))</f>
        <v/>
      </c>
      <c r="E16" s="100" t="str">
        <f>IFERROR(IF(VLOOKUP($A16,'Annex 2 Designated EHV charges'!$A:$P,9,FALSE)=0,"",VLOOKUP($A16,'Annex 2 Designated EHV charges'!$A:$P,9,FALSE)),"")</f>
        <v/>
      </c>
      <c r="F16" s="101" t="str">
        <f>IFERROR(IF(VLOOKUP($A16,'Annex 2 Designated EHV charges'!$A:$P,10,FALSE)=0,"",VLOOKUP($A16,'Annex 2 Designated EHV charges'!$A:$P,10,FALSE)),"")</f>
        <v/>
      </c>
      <c r="G16" s="102" t="str">
        <f>IFERROR(IF(VLOOKUP($A16,'Annex 2 Designated EHV charges'!$A:$P,11,FALSE)=0,"",VLOOKUP($A16,'Annex 2 Designated EHV charges'!$A:$P,11,FALSE)),"")</f>
        <v/>
      </c>
      <c r="H16" s="102" t="str">
        <f>IFERROR(IF(VLOOKUP($A16,'Annex 2 Designated EHV charges'!$A:$P,12,FALSE)=0,"",VLOOKUP($A16,'Annex 2 Designated EHV charges'!$A:$P,12,FALSE)),"")</f>
        <v/>
      </c>
    </row>
    <row r="17" spans="1:8" ht="12.75" customHeight="1" x14ac:dyDescent="0.2">
      <c r="A17" s="95" t="str">
        <f t="array" ref="A17">IFERROR(INDEX('Annex 2 Designated EHV charges'!$A$10:$A$10, MATCH(0, IF(ISBLANK('Annex 2 Designated EHV charges'!$A$10:$A$10),1, COUNTIF(A$4:$A16, 'Annex 2 Designated EHV charges'!$A$10:$A$10)), 0)),"")</f>
        <v/>
      </c>
      <c r="B17" s="95" t="str">
        <f>IF($A17="","",VLOOKUP($A17,'Annex 2 Designated EHV charges'!$A:$O,2,0))</f>
        <v/>
      </c>
      <c r="C17" s="96" t="str">
        <f>IF($A17="","",VLOOKUP($A17,'Annex 2 Designated EHV charges'!$A:$O,3,0))</f>
        <v/>
      </c>
      <c r="D17" s="95" t="str">
        <f>IF($A17="","",VLOOKUP($A17,'Annex 2 Designated EHV charges'!$A:$O,7,0))</f>
        <v/>
      </c>
      <c r="E17" s="100" t="str">
        <f>IFERROR(IF(VLOOKUP($A17,'Annex 2 Designated EHV charges'!$A:$P,9,FALSE)=0,"",VLOOKUP($A17,'Annex 2 Designated EHV charges'!$A:$P,9,FALSE)),"")</f>
        <v/>
      </c>
      <c r="F17" s="101" t="str">
        <f>IFERROR(IF(VLOOKUP($A17,'Annex 2 Designated EHV charges'!$A:$P,10,FALSE)=0,"",VLOOKUP($A17,'Annex 2 Designated EHV charges'!$A:$P,10,FALSE)),"")</f>
        <v/>
      </c>
      <c r="G17" s="102" t="str">
        <f>IFERROR(IF(VLOOKUP($A17,'Annex 2 Designated EHV charges'!$A:$P,11,FALSE)=0,"",VLOOKUP($A17,'Annex 2 Designated EHV charges'!$A:$P,11,FALSE)),"")</f>
        <v/>
      </c>
      <c r="H17" s="102" t="str">
        <f>IFERROR(IF(VLOOKUP($A17,'Annex 2 Designated EHV charges'!$A:$P,12,FALSE)=0,"",VLOOKUP($A17,'Annex 2 Designated EHV charges'!$A:$P,12,FALSE)),"")</f>
        <v/>
      </c>
    </row>
    <row r="18" spans="1:8" ht="12.75" customHeight="1" x14ac:dyDescent="0.2">
      <c r="A18" s="95" t="str">
        <f t="array" ref="A18">IFERROR(INDEX('Annex 2 Designated EHV charges'!$A$10:$A$10, MATCH(0, IF(ISBLANK('Annex 2 Designated EHV charges'!$A$10:$A$10),1, COUNTIF(A$4:$A17, 'Annex 2 Designated EHV charges'!$A$10:$A$10)), 0)),"")</f>
        <v/>
      </c>
      <c r="B18" s="95" t="str">
        <f>IF($A18="","",VLOOKUP($A18,'Annex 2 Designated EHV charges'!$A:$O,2,0))</f>
        <v/>
      </c>
      <c r="C18" s="96" t="str">
        <f>IF($A18="","",VLOOKUP($A18,'Annex 2 Designated EHV charges'!$A:$O,3,0))</f>
        <v/>
      </c>
      <c r="D18" s="95" t="str">
        <f>IF($A18="","",VLOOKUP($A18,'Annex 2 Designated EHV charges'!$A:$O,7,0))</f>
        <v/>
      </c>
      <c r="E18" s="100" t="str">
        <f>IFERROR(IF(VLOOKUP($A18,'Annex 2 Designated EHV charges'!$A:$P,9,FALSE)=0,"",VLOOKUP($A18,'Annex 2 Designated EHV charges'!$A:$P,9,FALSE)),"")</f>
        <v/>
      </c>
      <c r="F18" s="101" t="str">
        <f>IFERROR(IF(VLOOKUP($A18,'Annex 2 Designated EHV charges'!$A:$P,10,FALSE)=0,"",VLOOKUP($A18,'Annex 2 Designated EHV charges'!$A:$P,10,FALSE)),"")</f>
        <v/>
      </c>
      <c r="G18" s="102" t="str">
        <f>IFERROR(IF(VLOOKUP($A18,'Annex 2 Designated EHV charges'!$A:$P,11,FALSE)=0,"",VLOOKUP($A18,'Annex 2 Designated EHV charges'!$A:$P,11,FALSE)),"")</f>
        <v/>
      </c>
      <c r="H18" s="102" t="str">
        <f>IFERROR(IF(VLOOKUP($A18,'Annex 2 Designated EHV charges'!$A:$P,12,FALSE)=0,"",VLOOKUP($A18,'Annex 2 Designated EHV charges'!$A:$P,12,FALSE)),"")</f>
        <v/>
      </c>
    </row>
    <row r="19" spans="1:8" ht="12.75" customHeight="1" x14ac:dyDescent="0.2">
      <c r="A19" s="95" t="str">
        <f t="array" ref="A19">IFERROR(INDEX('Annex 2 Designated EHV charges'!$A$10:$A$10, MATCH(0, IF(ISBLANK('Annex 2 Designated EHV charges'!$A$10:$A$10),1, COUNTIF(A$4:$A18, 'Annex 2 Designated EHV charges'!$A$10:$A$10)), 0)),"")</f>
        <v/>
      </c>
      <c r="B19" s="95" t="str">
        <f>IF($A19="","",VLOOKUP($A19,'Annex 2 Designated EHV charges'!$A:$O,2,0))</f>
        <v/>
      </c>
      <c r="C19" s="96" t="str">
        <f>IF($A19="","",VLOOKUP($A19,'Annex 2 Designated EHV charges'!$A:$O,3,0))</f>
        <v/>
      </c>
      <c r="D19" s="95" t="str">
        <f>IF($A19="","",VLOOKUP($A19,'Annex 2 Designated EHV charges'!$A:$O,7,0))</f>
        <v/>
      </c>
      <c r="E19" s="100" t="str">
        <f>IFERROR(IF(VLOOKUP($A19,'Annex 2 Designated EHV charges'!$A:$P,9,FALSE)=0,"",VLOOKUP($A19,'Annex 2 Designated EHV charges'!$A:$P,9,FALSE)),"")</f>
        <v/>
      </c>
      <c r="F19" s="101" t="str">
        <f>IFERROR(IF(VLOOKUP($A19,'Annex 2 Designated EHV charges'!$A:$P,10,FALSE)=0,"",VLOOKUP($A19,'Annex 2 Designated EHV charges'!$A:$P,10,FALSE)),"")</f>
        <v/>
      </c>
      <c r="G19" s="102" t="str">
        <f>IFERROR(IF(VLOOKUP($A19,'Annex 2 Designated EHV charges'!$A:$P,11,FALSE)=0,"",VLOOKUP($A19,'Annex 2 Designated EHV charges'!$A:$P,11,FALSE)),"")</f>
        <v/>
      </c>
      <c r="H19" s="102" t="str">
        <f>IFERROR(IF(VLOOKUP($A19,'Annex 2 Designated EHV charges'!$A:$P,12,FALSE)=0,"",VLOOKUP($A19,'Annex 2 Designated EHV charges'!$A:$P,12,FALSE)),"")</f>
        <v/>
      </c>
    </row>
    <row r="20" spans="1:8" ht="12.75" customHeight="1" x14ac:dyDescent="0.2">
      <c r="A20" s="95" t="str">
        <f t="array" ref="A20">IFERROR(INDEX('Annex 2 Designated EHV charges'!$A$10:$A$10, MATCH(0, IF(ISBLANK('Annex 2 Designated EHV charges'!$A$10:$A$10),1, COUNTIF(A$4:$A19, 'Annex 2 Designated EHV charges'!$A$10:$A$10)), 0)),"")</f>
        <v/>
      </c>
      <c r="B20" s="95" t="str">
        <f>IF($A20="","",VLOOKUP($A20,'Annex 2 Designated EHV charges'!$A:$O,2,0))</f>
        <v/>
      </c>
      <c r="C20" s="96" t="str">
        <f>IF($A20="","",VLOOKUP($A20,'Annex 2 Designated EHV charges'!$A:$O,3,0))</f>
        <v/>
      </c>
      <c r="D20" s="95" t="str">
        <f>IF($A20="","",VLOOKUP($A20,'Annex 2 Designated EHV charges'!$A:$O,7,0))</f>
        <v/>
      </c>
      <c r="E20" s="100" t="str">
        <f>IFERROR(IF(VLOOKUP($A20,'Annex 2 Designated EHV charges'!$A:$P,9,FALSE)=0,"",VLOOKUP($A20,'Annex 2 Designated EHV charges'!$A:$P,9,FALSE)),"")</f>
        <v/>
      </c>
      <c r="F20" s="101" t="str">
        <f>IFERROR(IF(VLOOKUP($A20,'Annex 2 Designated EHV charges'!$A:$P,10,FALSE)=0,"",VLOOKUP($A20,'Annex 2 Designated EHV charges'!$A:$P,10,FALSE)),"")</f>
        <v/>
      </c>
      <c r="G20" s="102" t="str">
        <f>IFERROR(IF(VLOOKUP($A20,'Annex 2 Designated EHV charges'!$A:$P,11,FALSE)=0,"",VLOOKUP($A20,'Annex 2 Designated EHV charges'!$A:$P,11,FALSE)),"")</f>
        <v/>
      </c>
      <c r="H20" s="102" t="str">
        <f>IFERROR(IF(VLOOKUP($A20,'Annex 2 Designated EHV charges'!$A:$P,12,FALSE)=0,"",VLOOKUP($A20,'Annex 2 Designated EHV charges'!$A:$P,12,FALSE)),"")</f>
        <v/>
      </c>
    </row>
    <row r="21" spans="1:8" ht="12.75" customHeight="1" x14ac:dyDescent="0.2">
      <c r="A21" s="95" t="str">
        <f t="array" ref="A21">IFERROR(INDEX('Annex 2 Designated EHV charges'!$A$10:$A$10, MATCH(0, IF(ISBLANK('Annex 2 Designated EHV charges'!$A$10:$A$10),1, COUNTIF(A$4:$A20, 'Annex 2 Designated EHV charges'!$A$10:$A$10)), 0)),"")</f>
        <v/>
      </c>
      <c r="B21" s="95" t="str">
        <f>IF($A21="","",VLOOKUP($A21,'Annex 2 Designated EHV charges'!$A:$O,2,0))</f>
        <v/>
      </c>
      <c r="C21" s="96" t="str">
        <f>IF($A21="","",VLOOKUP($A21,'Annex 2 Designated EHV charges'!$A:$O,3,0))</f>
        <v/>
      </c>
      <c r="D21" s="95" t="str">
        <f>IF($A21="","",VLOOKUP($A21,'Annex 2 Designated EHV charges'!$A:$O,7,0))</f>
        <v/>
      </c>
      <c r="E21" s="100" t="str">
        <f>IFERROR(IF(VLOOKUP($A21,'Annex 2 Designated EHV charges'!$A:$P,9,FALSE)=0,"",VLOOKUP($A21,'Annex 2 Designated EHV charges'!$A:$P,9,FALSE)),"")</f>
        <v/>
      </c>
      <c r="F21" s="101" t="str">
        <f>IFERROR(IF(VLOOKUP($A21,'Annex 2 Designated EHV charges'!$A:$P,10,FALSE)=0,"",VLOOKUP($A21,'Annex 2 Designated EHV charges'!$A:$P,10,FALSE)),"")</f>
        <v/>
      </c>
      <c r="G21" s="102" t="str">
        <f>IFERROR(IF(VLOOKUP($A21,'Annex 2 Designated EHV charges'!$A:$P,11,FALSE)=0,"",VLOOKUP($A21,'Annex 2 Designated EHV charges'!$A:$P,11,FALSE)),"")</f>
        <v/>
      </c>
      <c r="H21" s="102" t="str">
        <f>IFERROR(IF(VLOOKUP($A21,'Annex 2 Designated EHV charges'!$A:$P,12,FALSE)=0,"",VLOOKUP($A21,'Annex 2 Designated EHV charges'!$A:$P,12,FALSE)),"")</f>
        <v/>
      </c>
    </row>
    <row r="22" spans="1:8" ht="12.75" customHeight="1" x14ac:dyDescent="0.2">
      <c r="A22" s="95" t="str">
        <f t="array" ref="A22">IFERROR(INDEX('Annex 2 Designated EHV charges'!$A$10:$A$10, MATCH(0, IF(ISBLANK('Annex 2 Designated EHV charges'!$A$10:$A$10),1, COUNTIF(A$4:$A21, 'Annex 2 Designated EHV charges'!$A$10:$A$10)), 0)),"")</f>
        <v/>
      </c>
      <c r="B22" s="95" t="str">
        <f>IF($A22="","",VLOOKUP($A22,'Annex 2 Designated EHV charges'!$A:$O,2,0))</f>
        <v/>
      </c>
      <c r="C22" s="96" t="str">
        <f>IF($A22="","",VLOOKUP($A22,'Annex 2 Designated EHV charges'!$A:$O,3,0))</f>
        <v/>
      </c>
      <c r="D22" s="95" t="str">
        <f>IF($A22="","",VLOOKUP($A22,'Annex 2 Designated EHV charges'!$A:$O,7,0))</f>
        <v/>
      </c>
      <c r="E22" s="100" t="str">
        <f>IFERROR(IF(VLOOKUP($A22,'Annex 2 Designated EHV charges'!$A:$P,9,FALSE)=0,"",VLOOKUP($A22,'Annex 2 Designated EHV charges'!$A:$P,9,FALSE)),"")</f>
        <v/>
      </c>
      <c r="F22" s="101" t="str">
        <f>IFERROR(IF(VLOOKUP($A22,'Annex 2 Designated EHV charges'!$A:$P,10,FALSE)=0,"",VLOOKUP($A22,'Annex 2 Designated EHV charges'!$A:$P,10,FALSE)),"")</f>
        <v/>
      </c>
      <c r="G22" s="102" t="str">
        <f>IFERROR(IF(VLOOKUP($A22,'Annex 2 Designated EHV charges'!$A:$P,11,FALSE)=0,"",VLOOKUP($A22,'Annex 2 Designated EHV charges'!$A:$P,11,FALSE)),"")</f>
        <v/>
      </c>
      <c r="H22" s="102" t="str">
        <f>IFERROR(IF(VLOOKUP($A22,'Annex 2 Designated EHV charges'!$A:$P,12,FALSE)=0,"",VLOOKUP($A22,'Annex 2 Designated EHV charges'!$A:$P,12,FALSE)),"")</f>
        <v/>
      </c>
    </row>
    <row r="23" spans="1:8" ht="12.75" customHeight="1" x14ac:dyDescent="0.2">
      <c r="A23" s="95" t="str">
        <f t="array" ref="A23">IFERROR(INDEX('Annex 2 Designated EHV charges'!$A$10:$A$10, MATCH(0, IF(ISBLANK('Annex 2 Designated EHV charges'!$A$10:$A$10),1, COUNTIF(A$4:$A22, 'Annex 2 Designated EHV charges'!$A$10:$A$10)), 0)),"")</f>
        <v/>
      </c>
      <c r="B23" s="95" t="str">
        <f>IF($A23="","",VLOOKUP($A23,'Annex 2 Designated EHV charges'!$A:$O,2,0))</f>
        <v/>
      </c>
      <c r="C23" s="96" t="str">
        <f>IF($A23="","",VLOOKUP($A23,'Annex 2 Designated EHV charges'!$A:$O,3,0))</f>
        <v/>
      </c>
      <c r="D23" s="95" t="str">
        <f>IF($A23="","",VLOOKUP($A23,'Annex 2 Designated EHV charges'!$A:$O,7,0))</f>
        <v/>
      </c>
      <c r="E23" s="100" t="str">
        <f>IFERROR(IF(VLOOKUP($A23,'Annex 2 Designated EHV charges'!$A:$P,9,FALSE)=0,"",VLOOKUP($A23,'Annex 2 Designated EHV charges'!$A:$P,9,FALSE)),"")</f>
        <v/>
      </c>
      <c r="F23" s="101" t="str">
        <f>IFERROR(IF(VLOOKUP($A23,'Annex 2 Designated EHV charges'!$A:$P,10,FALSE)=0,"",VLOOKUP($A23,'Annex 2 Designated EHV charges'!$A:$P,10,FALSE)),"")</f>
        <v/>
      </c>
      <c r="G23" s="102" t="str">
        <f>IFERROR(IF(VLOOKUP($A23,'Annex 2 Designated EHV charges'!$A:$P,11,FALSE)=0,"",VLOOKUP($A23,'Annex 2 Designated EHV charges'!$A:$P,11,FALSE)),"")</f>
        <v/>
      </c>
      <c r="H23" s="102" t="str">
        <f>IFERROR(IF(VLOOKUP($A23,'Annex 2 Designated EHV charges'!$A:$P,12,FALSE)=0,"",VLOOKUP($A23,'Annex 2 Designated EHV charges'!$A:$P,12,FALSE)),"")</f>
        <v/>
      </c>
    </row>
    <row r="24" spans="1:8" ht="12.75" customHeight="1" x14ac:dyDescent="0.2">
      <c r="A24" s="95" t="str">
        <f t="array" ref="A24">IFERROR(INDEX('Annex 2 Designated EHV charges'!$A$10:$A$10, MATCH(0, IF(ISBLANK('Annex 2 Designated EHV charges'!$A$10:$A$10),1, COUNTIF(A$4:$A23, 'Annex 2 Designated EHV charges'!$A$10:$A$10)), 0)),"")</f>
        <v/>
      </c>
      <c r="B24" s="95" t="str">
        <f>IF($A24="","",VLOOKUP($A24,'Annex 2 Designated EHV charges'!$A:$O,2,0))</f>
        <v/>
      </c>
      <c r="C24" s="96" t="str">
        <f>IF($A24="","",VLOOKUP($A24,'Annex 2 Designated EHV charges'!$A:$O,3,0))</f>
        <v/>
      </c>
      <c r="D24" s="95" t="str">
        <f>IF($A24="","",VLOOKUP($A24,'Annex 2 Designated EHV charges'!$A:$O,7,0))</f>
        <v/>
      </c>
      <c r="E24" s="100" t="str">
        <f>IFERROR(IF(VLOOKUP($A24,'Annex 2 Designated EHV charges'!$A:$P,9,FALSE)=0,"",VLOOKUP($A24,'Annex 2 Designated EHV charges'!$A:$P,9,FALSE)),"")</f>
        <v/>
      </c>
      <c r="F24" s="101" t="str">
        <f>IFERROR(IF(VLOOKUP($A24,'Annex 2 Designated EHV charges'!$A:$P,10,FALSE)=0,"",VLOOKUP($A24,'Annex 2 Designated EHV charges'!$A:$P,10,FALSE)),"")</f>
        <v/>
      </c>
      <c r="G24" s="102" t="str">
        <f>IFERROR(IF(VLOOKUP($A24,'Annex 2 Designated EHV charges'!$A:$P,11,FALSE)=0,"",VLOOKUP($A24,'Annex 2 Designated EHV charges'!$A:$P,11,FALSE)),"")</f>
        <v/>
      </c>
      <c r="H24" s="102" t="str">
        <f>IFERROR(IF(VLOOKUP($A24,'Annex 2 Designated EHV charges'!$A:$P,12,FALSE)=0,"",VLOOKUP($A24,'Annex 2 Designated EHV charges'!$A:$P,12,FALSE)),"")</f>
        <v/>
      </c>
    </row>
    <row r="25" spans="1:8" ht="12.75" customHeight="1" x14ac:dyDescent="0.2">
      <c r="A25" s="95" t="str">
        <f t="array" ref="A25">IFERROR(INDEX('Annex 2 Designated EHV charges'!$A$10:$A$10, MATCH(0, IF(ISBLANK('Annex 2 Designated EHV charges'!$A$10:$A$10),1, COUNTIF(A$4:$A24, 'Annex 2 Designated EHV charges'!$A$10:$A$10)), 0)),"")</f>
        <v/>
      </c>
      <c r="B25" s="95" t="str">
        <f>IF($A25="","",VLOOKUP($A25,'Annex 2 Designated EHV charges'!$A:$O,2,0))</f>
        <v/>
      </c>
      <c r="C25" s="96" t="str">
        <f>IF($A25="","",VLOOKUP($A25,'Annex 2 Designated EHV charges'!$A:$O,3,0))</f>
        <v/>
      </c>
      <c r="D25" s="95" t="str">
        <f>IF($A25="","",VLOOKUP($A25,'Annex 2 Designated EHV charges'!$A:$O,7,0))</f>
        <v/>
      </c>
      <c r="E25" s="100" t="str">
        <f>IFERROR(IF(VLOOKUP($A25,'Annex 2 Designated EHV charges'!$A:$P,9,FALSE)=0,"",VLOOKUP($A25,'Annex 2 Designated EHV charges'!$A:$P,9,FALSE)),"")</f>
        <v/>
      </c>
      <c r="F25" s="101" t="str">
        <f>IFERROR(IF(VLOOKUP($A25,'Annex 2 Designated EHV charges'!$A:$P,10,FALSE)=0,"",VLOOKUP($A25,'Annex 2 Designated EHV charges'!$A:$P,10,FALSE)),"")</f>
        <v/>
      </c>
      <c r="G25" s="102" t="str">
        <f>IFERROR(IF(VLOOKUP($A25,'Annex 2 Designated EHV charges'!$A:$P,11,FALSE)=0,"",VLOOKUP($A25,'Annex 2 Designated EHV charges'!$A:$P,11,FALSE)),"")</f>
        <v/>
      </c>
      <c r="H25" s="102" t="str">
        <f>IFERROR(IF(VLOOKUP($A25,'Annex 2 Designated EHV charges'!$A:$P,12,FALSE)=0,"",VLOOKUP($A25,'Annex 2 Designated EHV charges'!$A:$P,12,FALSE)),"")</f>
        <v/>
      </c>
    </row>
    <row r="26" spans="1:8" ht="12.75" customHeight="1" x14ac:dyDescent="0.2">
      <c r="A26" s="95" t="str">
        <f t="array" ref="A26">IFERROR(INDEX('Annex 2 Designated EHV charges'!$A$10:$A$10, MATCH(0, IF(ISBLANK('Annex 2 Designated EHV charges'!$A$10:$A$10),1, COUNTIF(A$4:$A25, 'Annex 2 Designated EHV charges'!$A$10:$A$10)), 0)),"")</f>
        <v/>
      </c>
      <c r="B26" s="95" t="str">
        <f>IF($A26="","",VLOOKUP($A26,'Annex 2 Designated EHV charges'!$A:$O,2,0))</f>
        <v/>
      </c>
      <c r="C26" s="96" t="str">
        <f>IF($A26="","",VLOOKUP($A26,'Annex 2 Designated EHV charges'!$A:$O,3,0))</f>
        <v/>
      </c>
      <c r="D26" s="95" t="str">
        <f>IF($A26="","",VLOOKUP($A26,'Annex 2 Designated EHV charges'!$A:$O,7,0))</f>
        <v/>
      </c>
      <c r="E26" s="100" t="str">
        <f>IFERROR(IF(VLOOKUP($A26,'Annex 2 Designated EHV charges'!$A:$P,9,FALSE)=0,"",VLOOKUP($A26,'Annex 2 Designated EHV charges'!$A:$P,9,FALSE)),"")</f>
        <v/>
      </c>
      <c r="F26" s="101" t="str">
        <f>IFERROR(IF(VLOOKUP($A26,'Annex 2 Designated EHV charges'!$A:$P,10,FALSE)=0,"",VLOOKUP($A26,'Annex 2 Designated EHV charges'!$A:$P,10,FALSE)),"")</f>
        <v/>
      </c>
      <c r="G26" s="102" t="str">
        <f>IFERROR(IF(VLOOKUP($A26,'Annex 2 Designated EHV charges'!$A:$P,11,FALSE)=0,"",VLOOKUP($A26,'Annex 2 Designated EHV charges'!$A:$P,11,FALSE)),"")</f>
        <v/>
      </c>
      <c r="H26" s="102" t="str">
        <f>IFERROR(IF(VLOOKUP($A26,'Annex 2 Designated EHV charges'!$A:$P,12,FALSE)=0,"",VLOOKUP($A26,'Annex 2 Designated EHV charges'!$A:$P,12,FALSE)),"")</f>
        <v/>
      </c>
    </row>
    <row r="27" spans="1:8" ht="12.75" customHeight="1" x14ac:dyDescent="0.2">
      <c r="A27" s="95" t="str">
        <f t="array" ref="A27">IFERROR(INDEX('Annex 2 Designated EHV charges'!$A$10:$A$10, MATCH(0, IF(ISBLANK('Annex 2 Designated EHV charges'!$A$10:$A$10),1, COUNTIF(A$4:$A26, 'Annex 2 Designated EHV charges'!$A$10:$A$10)), 0)),"")</f>
        <v/>
      </c>
      <c r="B27" s="95" t="str">
        <f>IF($A27="","",VLOOKUP($A27,'Annex 2 Designated EHV charges'!$A:$O,2,0))</f>
        <v/>
      </c>
      <c r="C27" s="96" t="str">
        <f>IF($A27="","",VLOOKUP($A27,'Annex 2 Designated EHV charges'!$A:$O,3,0))</f>
        <v/>
      </c>
      <c r="D27" s="95" t="str">
        <f>IF($A27="","",VLOOKUP($A27,'Annex 2 Designated EHV charges'!$A:$O,7,0))</f>
        <v/>
      </c>
      <c r="E27" s="100" t="str">
        <f>IFERROR(IF(VLOOKUP($A27,'Annex 2 Designated EHV charges'!$A:$P,9,FALSE)=0,"",VLOOKUP($A27,'Annex 2 Designated EHV charges'!$A:$P,9,FALSE)),"")</f>
        <v/>
      </c>
      <c r="F27" s="101" t="str">
        <f>IFERROR(IF(VLOOKUP($A27,'Annex 2 Designated EHV charges'!$A:$P,10,FALSE)=0,"",VLOOKUP($A27,'Annex 2 Designated EHV charges'!$A:$P,10,FALSE)),"")</f>
        <v/>
      </c>
      <c r="G27" s="102" t="str">
        <f>IFERROR(IF(VLOOKUP($A27,'Annex 2 Designated EHV charges'!$A:$P,11,FALSE)=0,"",VLOOKUP($A27,'Annex 2 Designated EHV charges'!$A:$P,11,FALSE)),"")</f>
        <v/>
      </c>
      <c r="H27" s="102" t="str">
        <f>IFERROR(IF(VLOOKUP($A27,'Annex 2 Designated EHV charges'!$A:$P,12,FALSE)=0,"",VLOOKUP($A27,'Annex 2 Designated EHV charges'!$A:$P,12,FALSE)),"")</f>
        <v/>
      </c>
    </row>
    <row r="28" spans="1:8" ht="12.75" customHeight="1" x14ac:dyDescent="0.2">
      <c r="A28" s="95" t="str">
        <f t="array" ref="A28">IFERROR(INDEX('Annex 2 Designated EHV charges'!$A$10:$A$10, MATCH(0, IF(ISBLANK('Annex 2 Designated EHV charges'!$A$10:$A$10),1, COUNTIF(A$4:$A27, 'Annex 2 Designated EHV charges'!$A$10:$A$10)), 0)),"")</f>
        <v/>
      </c>
      <c r="B28" s="95" t="str">
        <f>IF($A28="","",VLOOKUP($A28,'Annex 2 Designated EHV charges'!$A:$O,2,0))</f>
        <v/>
      </c>
      <c r="C28" s="96" t="str">
        <f>IF($A28="","",VLOOKUP($A28,'Annex 2 Designated EHV charges'!$A:$O,3,0))</f>
        <v/>
      </c>
      <c r="D28" s="95" t="str">
        <f>IF($A28="","",VLOOKUP($A28,'Annex 2 Designated EHV charges'!$A:$O,7,0))</f>
        <v/>
      </c>
      <c r="E28" s="100" t="str">
        <f>IFERROR(IF(VLOOKUP($A28,'Annex 2 Designated EHV charges'!$A:$P,9,FALSE)=0,"",VLOOKUP($A28,'Annex 2 Designated EHV charges'!$A:$P,9,FALSE)),"")</f>
        <v/>
      </c>
      <c r="F28" s="101" t="str">
        <f>IFERROR(IF(VLOOKUP($A28,'Annex 2 Designated EHV charges'!$A:$P,10,FALSE)=0,"",VLOOKUP($A28,'Annex 2 Designated EHV charges'!$A:$P,10,FALSE)),"")</f>
        <v/>
      </c>
      <c r="G28" s="102" t="str">
        <f>IFERROR(IF(VLOOKUP($A28,'Annex 2 Designated EHV charges'!$A:$P,11,FALSE)=0,"",VLOOKUP($A28,'Annex 2 Designated EHV charges'!$A:$P,11,FALSE)),"")</f>
        <v/>
      </c>
      <c r="H28" s="102" t="str">
        <f>IFERROR(IF(VLOOKUP($A28,'Annex 2 Designated EHV charges'!$A:$P,12,FALSE)=0,"",VLOOKUP($A28,'Annex 2 Designated EHV charges'!$A:$P,12,FALSE)),"")</f>
        <v/>
      </c>
    </row>
    <row r="29" spans="1:8" ht="12.75" customHeight="1" x14ac:dyDescent="0.2">
      <c r="A29" s="95" t="str">
        <f t="array" ref="A29">IFERROR(INDEX('Annex 2 Designated EHV charges'!$A$10:$A$10, MATCH(0, IF(ISBLANK('Annex 2 Designated EHV charges'!$A$10:$A$10),1, COUNTIF(A$4:$A28, 'Annex 2 Designated EHV charges'!$A$10:$A$10)), 0)),"")</f>
        <v/>
      </c>
      <c r="B29" s="95" t="str">
        <f>IF($A29="","",VLOOKUP($A29,'Annex 2 Designated EHV charges'!$A:$O,2,0))</f>
        <v/>
      </c>
      <c r="C29" s="96" t="str">
        <f>IF($A29="","",VLOOKUP($A29,'Annex 2 Designated EHV charges'!$A:$O,3,0))</f>
        <v/>
      </c>
      <c r="D29" s="95" t="str">
        <f>IF($A29="","",VLOOKUP($A29,'Annex 2 Designated EHV charges'!$A:$O,7,0))</f>
        <v/>
      </c>
      <c r="E29" s="100" t="str">
        <f>IFERROR(IF(VLOOKUP($A29,'Annex 2 Designated EHV charges'!$A:$P,9,FALSE)=0,"",VLOOKUP($A29,'Annex 2 Designated EHV charges'!$A:$P,9,FALSE)),"")</f>
        <v/>
      </c>
      <c r="F29" s="101" t="str">
        <f>IFERROR(IF(VLOOKUP($A29,'Annex 2 Designated EHV charges'!$A:$P,10,FALSE)=0,"",VLOOKUP($A29,'Annex 2 Designated EHV charges'!$A:$P,10,FALSE)),"")</f>
        <v/>
      </c>
      <c r="G29" s="102" t="str">
        <f>IFERROR(IF(VLOOKUP($A29,'Annex 2 Designated EHV charges'!$A:$P,11,FALSE)=0,"",VLOOKUP($A29,'Annex 2 Designated EHV charges'!$A:$P,11,FALSE)),"")</f>
        <v/>
      </c>
      <c r="H29" s="102" t="str">
        <f>IFERROR(IF(VLOOKUP($A29,'Annex 2 Designated EHV charges'!$A:$P,12,FALSE)=0,"",VLOOKUP($A29,'Annex 2 Designated EHV charges'!$A:$P,12,FALSE)),"")</f>
        <v/>
      </c>
    </row>
    <row r="30" spans="1:8" ht="12.75" customHeight="1" x14ac:dyDescent="0.2">
      <c r="A30" s="95" t="str">
        <f t="array" ref="A30">IFERROR(INDEX('Annex 2 Designated EHV charges'!$A$10:$A$10, MATCH(0, IF(ISBLANK('Annex 2 Designated EHV charges'!$A$10:$A$10),1, COUNTIF(A$4:$A29, 'Annex 2 Designated EHV charges'!$A$10:$A$10)), 0)),"")</f>
        <v/>
      </c>
      <c r="B30" s="95" t="str">
        <f>IF($A30="","",VLOOKUP($A30,'Annex 2 Designated EHV charges'!$A:$O,2,0))</f>
        <v/>
      </c>
      <c r="C30" s="96" t="str">
        <f>IF($A30="","",VLOOKUP($A30,'Annex 2 Designated EHV charges'!$A:$O,3,0))</f>
        <v/>
      </c>
      <c r="D30" s="95" t="str">
        <f>IF($A30="","",VLOOKUP($A30,'Annex 2 Designated EHV charges'!$A:$O,7,0))</f>
        <v/>
      </c>
      <c r="E30" s="100" t="str">
        <f>IFERROR(IF(VLOOKUP($A30,'Annex 2 Designated EHV charges'!$A:$P,9,FALSE)=0,"",VLOOKUP($A30,'Annex 2 Designated EHV charges'!$A:$P,9,FALSE)),"")</f>
        <v/>
      </c>
      <c r="F30" s="101" t="str">
        <f>IFERROR(IF(VLOOKUP($A30,'Annex 2 Designated EHV charges'!$A:$P,10,FALSE)=0,"",VLOOKUP($A30,'Annex 2 Designated EHV charges'!$A:$P,10,FALSE)),"")</f>
        <v/>
      </c>
      <c r="G30" s="102" t="str">
        <f>IFERROR(IF(VLOOKUP($A30,'Annex 2 Designated EHV charges'!$A:$P,11,FALSE)=0,"",VLOOKUP($A30,'Annex 2 Designated EHV charges'!$A:$P,11,FALSE)),"")</f>
        <v/>
      </c>
      <c r="H30" s="102" t="str">
        <f>IFERROR(IF(VLOOKUP($A30,'Annex 2 Designated EHV charges'!$A:$P,12,FALSE)=0,"",VLOOKUP($A30,'Annex 2 Designated EHV charges'!$A:$P,12,FALSE)),"")</f>
        <v/>
      </c>
    </row>
    <row r="31" spans="1:8" ht="12.75" customHeight="1" x14ac:dyDescent="0.2">
      <c r="A31" s="95" t="str">
        <f t="array" ref="A31">IFERROR(INDEX('Annex 2 Designated EHV charges'!$A$10:$A$10, MATCH(0, IF(ISBLANK('Annex 2 Designated EHV charges'!$A$10:$A$10),1, COUNTIF(A$4:$A30, 'Annex 2 Designated EHV charges'!$A$10:$A$10)), 0)),"")</f>
        <v/>
      </c>
      <c r="B31" s="95" t="str">
        <f>IF($A31="","",VLOOKUP($A31,'Annex 2 Designated EHV charges'!$A:$O,2,0))</f>
        <v/>
      </c>
      <c r="C31" s="96" t="str">
        <f>IF($A31="","",VLOOKUP($A31,'Annex 2 Designated EHV charges'!$A:$O,3,0))</f>
        <v/>
      </c>
      <c r="D31" s="95" t="str">
        <f>IF($A31="","",VLOOKUP($A31,'Annex 2 Designated EHV charges'!$A:$O,7,0))</f>
        <v/>
      </c>
      <c r="E31" s="100" t="str">
        <f>IFERROR(IF(VLOOKUP($A31,'Annex 2 Designated EHV charges'!$A:$P,9,FALSE)=0,"",VLOOKUP($A31,'Annex 2 Designated EHV charges'!$A:$P,9,FALSE)),"")</f>
        <v/>
      </c>
      <c r="F31" s="101" t="str">
        <f>IFERROR(IF(VLOOKUP($A31,'Annex 2 Designated EHV charges'!$A:$P,10,FALSE)=0,"",VLOOKUP($A31,'Annex 2 Designated EHV charges'!$A:$P,10,FALSE)),"")</f>
        <v/>
      </c>
      <c r="G31" s="102" t="str">
        <f>IFERROR(IF(VLOOKUP($A31,'Annex 2 Designated EHV charges'!$A:$P,11,FALSE)=0,"",VLOOKUP($A31,'Annex 2 Designated EHV charges'!$A:$P,11,FALSE)),"")</f>
        <v/>
      </c>
      <c r="H31" s="102" t="str">
        <f>IFERROR(IF(VLOOKUP($A31,'Annex 2 Designated EHV charges'!$A:$P,12,FALSE)=0,"",VLOOKUP($A31,'Annex 2 Designated EHV charges'!$A:$P,12,FALSE)),"")</f>
        <v/>
      </c>
    </row>
    <row r="32" spans="1:8" ht="12.75" customHeight="1" x14ac:dyDescent="0.2">
      <c r="A32" s="95" t="str">
        <f t="array" ref="A32">IFERROR(INDEX('Annex 2 Designated EHV charges'!$A$10:$A$10, MATCH(0, IF(ISBLANK('Annex 2 Designated EHV charges'!$A$10:$A$10),1, COUNTIF(A$4:$A31, 'Annex 2 Designated EHV charges'!$A$10:$A$10)), 0)),"")</f>
        <v/>
      </c>
      <c r="B32" s="95" t="str">
        <f>IF($A32="","",VLOOKUP($A32,'Annex 2 Designated EHV charges'!$A:$O,2,0))</f>
        <v/>
      </c>
      <c r="C32" s="96" t="str">
        <f>IF($A32="","",VLOOKUP($A32,'Annex 2 Designated EHV charges'!$A:$O,3,0))</f>
        <v/>
      </c>
      <c r="D32" s="95" t="str">
        <f>IF($A32="","",VLOOKUP($A32,'Annex 2 Designated EHV charges'!$A:$O,7,0))</f>
        <v/>
      </c>
      <c r="E32" s="100" t="str">
        <f>IFERROR(IF(VLOOKUP($A32,'Annex 2 Designated EHV charges'!$A:$P,9,FALSE)=0,"",VLOOKUP($A32,'Annex 2 Designated EHV charges'!$A:$P,9,FALSE)),"")</f>
        <v/>
      </c>
      <c r="F32" s="101" t="str">
        <f>IFERROR(IF(VLOOKUP($A32,'Annex 2 Designated EHV charges'!$A:$P,10,FALSE)=0,"",VLOOKUP($A32,'Annex 2 Designated EHV charges'!$A:$P,10,FALSE)),"")</f>
        <v/>
      </c>
      <c r="G32" s="102" t="str">
        <f>IFERROR(IF(VLOOKUP($A32,'Annex 2 Designated EHV charges'!$A:$P,11,FALSE)=0,"",VLOOKUP($A32,'Annex 2 Designated EHV charges'!$A:$P,11,FALSE)),"")</f>
        <v/>
      </c>
      <c r="H32" s="102" t="str">
        <f>IFERROR(IF(VLOOKUP($A32,'Annex 2 Designated EHV charges'!$A:$P,12,FALSE)=0,"",VLOOKUP($A32,'Annex 2 Designated EHV charges'!$A:$P,12,FALSE)),"")</f>
        <v/>
      </c>
    </row>
    <row r="33" spans="1:8" ht="12.75" customHeight="1" x14ac:dyDescent="0.2">
      <c r="A33" s="95" t="str">
        <f t="array" ref="A33">IFERROR(INDEX('Annex 2 Designated EHV charges'!$A$10:$A$10, MATCH(0, IF(ISBLANK('Annex 2 Designated EHV charges'!$A$10:$A$10),1, COUNTIF(A$4:$A32, 'Annex 2 Designated EHV charges'!$A$10:$A$10)), 0)),"")</f>
        <v/>
      </c>
      <c r="B33" s="95" t="str">
        <f>IF($A33="","",VLOOKUP($A33,'Annex 2 Designated EHV charges'!$A:$O,2,0))</f>
        <v/>
      </c>
      <c r="C33" s="96" t="str">
        <f>IF($A33="","",VLOOKUP($A33,'Annex 2 Designated EHV charges'!$A:$O,3,0))</f>
        <v/>
      </c>
      <c r="D33" s="95" t="str">
        <f>IF($A33="","",VLOOKUP($A33,'Annex 2 Designated EHV charges'!$A:$O,7,0))</f>
        <v/>
      </c>
      <c r="E33" s="100" t="str">
        <f>IFERROR(IF(VLOOKUP($A33,'Annex 2 Designated EHV charges'!$A:$P,9,FALSE)=0,"",VLOOKUP($A33,'Annex 2 Designated EHV charges'!$A:$P,9,FALSE)),"")</f>
        <v/>
      </c>
      <c r="F33" s="101" t="str">
        <f>IFERROR(IF(VLOOKUP($A33,'Annex 2 Designated EHV charges'!$A:$P,10,FALSE)=0,"",VLOOKUP($A33,'Annex 2 Designated EHV charges'!$A:$P,10,FALSE)),"")</f>
        <v/>
      </c>
      <c r="G33" s="102" t="str">
        <f>IFERROR(IF(VLOOKUP($A33,'Annex 2 Designated EHV charges'!$A:$P,11,FALSE)=0,"",VLOOKUP($A33,'Annex 2 Designated EHV charges'!$A:$P,11,FALSE)),"")</f>
        <v/>
      </c>
      <c r="H33" s="102" t="str">
        <f>IFERROR(IF(VLOOKUP($A33,'Annex 2 Designated EHV charges'!$A:$P,12,FALSE)=0,"",VLOOKUP($A33,'Annex 2 Designated EHV charges'!$A:$P,12,FALSE)),"")</f>
        <v/>
      </c>
    </row>
    <row r="34" spans="1:8" ht="12.75" customHeight="1" x14ac:dyDescent="0.2">
      <c r="A34" s="95" t="str">
        <f t="array" ref="A34">IFERROR(INDEX('Annex 2 Designated EHV charges'!$A$10:$A$10, MATCH(0, IF(ISBLANK('Annex 2 Designated EHV charges'!$A$10:$A$10),1, COUNTIF(A$4:$A33, 'Annex 2 Designated EHV charges'!$A$10:$A$10)), 0)),"")</f>
        <v/>
      </c>
      <c r="B34" s="95" t="str">
        <f>IF($A34="","",VLOOKUP($A34,'Annex 2 Designated EHV charges'!$A:$O,2,0))</f>
        <v/>
      </c>
      <c r="C34" s="96" t="str">
        <f>IF($A34="","",VLOOKUP($A34,'Annex 2 Designated EHV charges'!$A:$O,3,0))</f>
        <v/>
      </c>
      <c r="D34" s="95" t="str">
        <f>IF($A34="","",VLOOKUP($A34,'Annex 2 Designated EHV charges'!$A:$O,7,0))</f>
        <v/>
      </c>
      <c r="E34" s="100" t="str">
        <f>IFERROR(IF(VLOOKUP($A34,'Annex 2 Designated EHV charges'!$A:$P,9,FALSE)=0,"",VLOOKUP($A34,'Annex 2 Designated EHV charges'!$A:$P,9,FALSE)),"")</f>
        <v/>
      </c>
      <c r="F34" s="101" t="str">
        <f>IFERROR(IF(VLOOKUP($A34,'Annex 2 Designated EHV charges'!$A:$P,10,FALSE)=0,"",VLOOKUP($A34,'Annex 2 Designated EHV charges'!$A:$P,10,FALSE)),"")</f>
        <v/>
      </c>
      <c r="G34" s="102" t="str">
        <f>IFERROR(IF(VLOOKUP($A34,'Annex 2 Designated EHV charges'!$A:$P,11,FALSE)=0,"",VLOOKUP($A34,'Annex 2 Designated EHV charges'!$A:$P,11,FALSE)),"")</f>
        <v/>
      </c>
      <c r="H34" s="102" t="str">
        <f>IFERROR(IF(VLOOKUP($A34,'Annex 2 Designated EHV charges'!$A:$P,12,FALSE)=0,"",VLOOKUP($A34,'Annex 2 Designated EHV charges'!$A:$P,12,FALSE)),"")</f>
        <v/>
      </c>
    </row>
    <row r="35" spans="1:8" ht="12.75" customHeight="1" x14ac:dyDescent="0.2">
      <c r="A35" s="95" t="str">
        <f t="array" ref="A35">IFERROR(INDEX('Annex 2 Designated EHV charges'!$A$10:$A$10, MATCH(0, IF(ISBLANK('Annex 2 Designated EHV charges'!$A$10:$A$10),1, COUNTIF(A$4:$A34, 'Annex 2 Designated EHV charges'!$A$10:$A$10)), 0)),"")</f>
        <v/>
      </c>
      <c r="B35" s="95" t="str">
        <f>IF($A35="","",VLOOKUP($A35,'Annex 2 Designated EHV charges'!$A:$O,2,0))</f>
        <v/>
      </c>
      <c r="C35" s="96" t="str">
        <f>IF($A35="","",VLOOKUP($A35,'Annex 2 Designated EHV charges'!$A:$O,3,0))</f>
        <v/>
      </c>
      <c r="D35" s="95" t="str">
        <f>IF($A35="","",VLOOKUP($A35,'Annex 2 Designated EHV charges'!$A:$O,7,0))</f>
        <v/>
      </c>
      <c r="E35" s="100" t="str">
        <f>IFERROR(IF(VLOOKUP($A35,'Annex 2 Designated EHV charges'!$A:$P,9,FALSE)=0,"",VLOOKUP($A35,'Annex 2 Designated EHV charges'!$A:$P,9,FALSE)),"")</f>
        <v/>
      </c>
      <c r="F35" s="101" t="str">
        <f>IFERROR(IF(VLOOKUP($A35,'Annex 2 Designated EHV charges'!$A:$P,10,FALSE)=0,"",VLOOKUP($A35,'Annex 2 Designated EHV charges'!$A:$P,10,FALSE)),"")</f>
        <v/>
      </c>
      <c r="G35" s="102" t="str">
        <f>IFERROR(IF(VLOOKUP($A35,'Annex 2 Designated EHV charges'!$A:$P,11,FALSE)=0,"",VLOOKUP($A35,'Annex 2 Designated EHV charges'!$A:$P,11,FALSE)),"")</f>
        <v/>
      </c>
      <c r="H35" s="102" t="str">
        <f>IFERROR(IF(VLOOKUP($A35,'Annex 2 Designated EHV charges'!$A:$P,12,FALSE)=0,"",VLOOKUP($A35,'Annex 2 Designated EHV charges'!$A:$P,12,FALSE)),"")</f>
        <v/>
      </c>
    </row>
    <row r="36" spans="1:8" ht="12.75" customHeight="1" x14ac:dyDescent="0.2">
      <c r="A36" s="95" t="str">
        <f t="array" ref="A36">IFERROR(INDEX('Annex 2 Designated EHV charges'!$A$10:$A$10, MATCH(0, IF(ISBLANK('Annex 2 Designated EHV charges'!$A$10:$A$10),1, COUNTIF(A$4:$A35, 'Annex 2 Designated EHV charges'!$A$10:$A$10)), 0)),"")</f>
        <v/>
      </c>
      <c r="B36" s="95" t="str">
        <f>IF($A36="","",VLOOKUP($A36,'Annex 2 Designated EHV charges'!$A:$O,2,0))</f>
        <v/>
      </c>
      <c r="C36" s="96" t="str">
        <f>IF($A36="","",VLOOKUP($A36,'Annex 2 Designated EHV charges'!$A:$O,3,0))</f>
        <v/>
      </c>
      <c r="D36" s="95" t="str">
        <f>IF($A36="","",VLOOKUP($A36,'Annex 2 Designated EHV charges'!$A:$O,7,0))</f>
        <v/>
      </c>
      <c r="E36" s="100" t="str">
        <f>IFERROR(IF(VLOOKUP($A36,'Annex 2 Designated EHV charges'!$A:$P,9,FALSE)=0,"",VLOOKUP($A36,'Annex 2 Designated EHV charges'!$A:$P,9,FALSE)),"")</f>
        <v/>
      </c>
      <c r="F36" s="101" t="str">
        <f>IFERROR(IF(VLOOKUP($A36,'Annex 2 Designated EHV charges'!$A:$P,10,FALSE)=0,"",VLOOKUP($A36,'Annex 2 Designated EHV charges'!$A:$P,10,FALSE)),"")</f>
        <v/>
      </c>
      <c r="G36" s="102" t="str">
        <f>IFERROR(IF(VLOOKUP($A36,'Annex 2 Designated EHV charges'!$A:$P,11,FALSE)=0,"",VLOOKUP($A36,'Annex 2 Designated EHV charges'!$A:$P,11,FALSE)),"")</f>
        <v/>
      </c>
      <c r="H36" s="102" t="str">
        <f>IFERROR(IF(VLOOKUP($A36,'Annex 2 Designated EHV charges'!$A:$P,12,FALSE)=0,"",VLOOKUP($A36,'Annex 2 Designated EHV charges'!$A:$P,12,FALSE)),"")</f>
        <v/>
      </c>
    </row>
    <row r="37" spans="1:8" ht="12.75" customHeight="1" x14ac:dyDescent="0.2">
      <c r="A37" s="95" t="str">
        <f t="array" ref="A37">IFERROR(INDEX('Annex 2 Designated EHV charges'!$A$10:$A$10, MATCH(0, IF(ISBLANK('Annex 2 Designated EHV charges'!$A$10:$A$10),1, COUNTIF(A$4:$A36, 'Annex 2 Designated EHV charges'!$A$10:$A$10)), 0)),"")</f>
        <v/>
      </c>
      <c r="B37" s="95" t="str">
        <f>IF($A37="","",VLOOKUP($A37,'Annex 2 Designated EHV charges'!$A:$O,2,0))</f>
        <v/>
      </c>
      <c r="C37" s="96" t="str">
        <f>IF($A37="","",VLOOKUP($A37,'Annex 2 Designated EHV charges'!$A:$O,3,0))</f>
        <v/>
      </c>
      <c r="D37" s="95" t="str">
        <f>IF($A37="","",VLOOKUP($A37,'Annex 2 Designated EHV charges'!$A:$O,7,0))</f>
        <v/>
      </c>
      <c r="E37" s="100" t="str">
        <f>IFERROR(IF(VLOOKUP($A37,'Annex 2 Designated EHV charges'!$A:$P,9,FALSE)=0,"",VLOOKUP($A37,'Annex 2 Designated EHV charges'!$A:$P,9,FALSE)),"")</f>
        <v/>
      </c>
      <c r="F37" s="101" t="str">
        <f>IFERROR(IF(VLOOKUP($A37,'Annex 2 Designated EHV charges'!$A:$P,10,FALSE)=0,"",VLOOKUP($A37,'Annex 2 Designated EHV charges'!$A:$P,10,FALSE)),"")</f>
        <v/>
      </c>
      <c r="G37" s="102" t="str">
        <f>IFERROR(IF(VLOOKUP($A37,'Annex 2 Designated EHV charges'!$A:$P,11,FALSE)=0,"",VLOOKUP($A37,'Annex 2 Designated EHV charges'!$A:$P,11,FALSE)),"")</f>
        <v/>
      </c>
      <c r="H37" s="102" t="str">
        <f>IFERROR(IF(VLOOKUP($A37,'Annex 2 Designated EHV charges'!$A:$P,12,FALSE)=0,"",VLOOKUP($A37,'Annex 2 Designated EHV charges'!$A:$P,12,FALSE)),"")</f>
        <v/>
      </c>
    </row>
    <row r="38" spans="1:8" ht="12.75" customHeight="1" x14ac:dyDescent="0.2">
      <c r="A38" s="95" t="str">
        <f t="array" ref="A38">IFERROR(INDEX('Annex 2 Designated EHV charges'!$A$10:$A$10, MATCH(0, IF(ISBLANK('Annex 2 Designated EHV charges'!$A$10:$A$10),1, COUNTIF(A$4:$A37, 'Annex 2 Designated EHV charges'!$A$10:$A$10)), 0)),"")</f>
        <v/>
      </c>
      <c r="B38" s="95" t="str">
        <f>IF($A38="","",VLOOKUP($A38,'Annex 2 Designated EHV charges'!$A:$O,2,0))</f>
        <v/>
      </c>
      <c r="C38" s="96" t="str">
        <f>IF($A38="","",VLOOKUP($A38,'Annex 2 Designated EHV charges'!$A:$O,3,0))</f>
        <v/>
      </c>
      <c r="D38" s="95" t="str">
        <f>IF($A38="","",VLOOKUP($A38,'Annex 2 Designated EHV charges'!$A:$O,7,0))</f>
        <v/>
      </c>
      <c r="E38" s="100" t="str">
        <f>IFERROR(IF(VLOOKUP($A38,'Annex 2 Designated EHV charges'!$A:$P,9,FALSE)=0,"",VLOOKUP($A38,'Annex 2 Designated EHV charges'!$A:$P,9,FALSE)),"")</f>
        <v/>
      </c>
      <c r="F38" s="101" t="str">
        <f>IFERROR(IF(VLOOKUP($A38,'Annex 2 Designated EHV charges'!$A:$P,10,FALSE)=0,"",VLOOKUP($A38,'Annex 2 Designated EHV charges'!$A:$P,10,FALSE)),"")</f>
        <v/>
      </c>
      <c r="G38" s="102" t="str">
        <f>IFERROR(IF(VLOOKUP($A38,'Annex 2 Designated EHV charges'!$A:$P,11,FALSE)=0,"",VLOOKUP($A38,'Annex 2 Designated EHV charges'!$A:$P,11,FALSE)),"")</f>
        <v/>
      </c>
      <c r="H38" s="102" t="str">
        <f>IFERROR(IF(VLOOKUP($A38,'Annex 2 Designated EHV charges'!$A:$P,12,FALSE)=0,"",VLOOKUP($A38,'Annex 2 Designated EHV charges'!$A:$P,12,FALSE)),"")</f>
        <v/>
      </c>
    </row>
    <row r="39" spans="1:8" ht="12.75" customHeight="1" x14ac:dyDescent="0.2">
      <c r="A39" s="95" t="str">
        <f t="array" ref="A39">IFERROR(INDEX('Annex 2 Designated EHV charges'!$A$10:$A$10, MATCH(0, IF(ISBLANK('Annex 2 Designated EHV charges'!$A$10:$A$10),1, COUNTIF(A$4:$A38, 'Annex 2 Designated EHV charges'!$A$10:$A$10)), 0)),"")</f>
        <v/>
      </c>
      <c r="B39" s="95" t="str">
        <f>IF($A39="","",VLOOKUP($A39,'Annex 2 Designated EHV charges'!$A:$O,2,0))</f>
        <v/>
      </c>
      <c r="C39" s="96" t="str">
        <f>IF($A39="","",VLOOKUP($A39,'Annex 2 Designated EHV charges'!$A:$O,3,0))</f>
        <v/>
      </c>
      <c r="D39" s="95" t="str">
        <f>IF($A39="","",VLOOKUP($A39,'Annex 2 Designated EHV charges'!$A:$O,7,0))</f>
        <v/>
      </c>
      <c r="E39" s="100" t="str">
        <f>IFERROR(IF(VLOOKUP($A39,'Annex 2 Designated EHV charges'!$A:$P,9,FALSE)=0,"",VLOOKUP($A39,'Annex 2 Designated EHV charges'!$A:$P,9,FALSE)),"")</f>
        <v/>
      </c>
      <c r="F39" s="101" t="str">
        <f>IFERROR(IF(VLOOKUP($A39,'Annex 2 Designated EHV charges'!$A:$P,10,FALSE)=0,"",VLOOKUP($A39,'Annex 2 Designated EHV charges'!$A:$P,10,FALSE)),"")</f>
        <v/>
      </c>
      <c r="G39" s="102" t="str">
        <f>IFERROR(IF(VLOOKUP($A39,'Annex 2 Designated EHV charges'!$A:$P,11,FALSE)=0,"",VLOOKUP($A39,'Annex 2 Designated EHV charges'!$A:$P,11,FALSE)),"")</f>
        <v/>
      </c>
      <c r="H39" s="102" t="str">
        <f>IFERROR(IF(VLOOKUP($A39,'Annex 2 Designated EHV charges'!$A:$P,12,FALSE)=0,"",VLOOKUP($A39,'Annex 2 Designated EHV charges'!$A:$P,12,FALSE)),"")</f>
        <v/>
      </c>
    </row>
    <row r="40" spans="1:8" ht="12.75" customHeight="1" x14ac:dyDescent="0.2">
      <c r="A40" s="95" t="str">
        <f t="array" ref="A40">IFERROR(INDEX('Annex 2 Designated EHV charges'!$A$10:$A$10, MATCH(0, IF(ISBLANK('Annex 2 Designated EHV charges'!$A$10:$A$10),1, COUNTIF(A$4:$A39, 'Annex 2 Designated EHV charges'!$A$10:$A$10)), 0)),"")</f>
        <v/>
      </c>
      <c r="B40" s="95" t="str">
        <f>IF($A40="","",VLOOKUP($A40,'Annex 2 Designated EHV charges'!$A:$O,2,0))</f>
        <v/>
      </c>
      <c r="C40" s="96" t="str">
        <f>IF($A40="","",VLOOKUP($A40,'Annex 2 Designated EHV charges'!$A:$O,3,0))</f>
        <v/>
      </c>
      <c r="D40" s="95" t="str">
        <f>IF($A40="","",VLOOKUP($A40,'Annex 2 Designated EHV charges'!$A:$O,7,0))</f>
        <v/>
      </c>
      <c r="E40" s="100" t="str">
        <f>IFERROR(IF(VLOOKUP($A40,'Annex 2 Designated EHV charges'!$A:$P,9,FALSE)=0,"",VLOOKUP($A40,'Annex 2 Designated EHV charges'!$A:$P,9,FALSE)),"")</f>
        <v/>
      </c>
      <c r="F40" s="101" t="str">
        <f>IFERROR(IF(VLOOKUP($A40,'Annex 2 Designated EHV charges'!$A:$P,10,FALSE)=0,"",VLOOKUP($A40,'Annex 2 Designated EHV charges'!$A:$P,10,FALSE)),"")</f>
        <v/>
      </c>
      <c r="G40" s="102" t="str">
        <f>IFERROR(IF(VLOOKUP($A40,'Annex 2 Designated EHV charges'!$A:$P,11,FALSE)=0,"",VLOOKUP($A40,'Annex 2 Designated EHV charges'!$A:$P,11,FALSE)),"")</f>
        <v/>
      </c>
      <c r="H40" s="102" t="str">
        <f>IFERROR(IF(VLOOKUP($A40,'Annex 2 Designated EHV charges'!$A:$P,12,FALSE)=0,"",VLOOKUP($A40,'Annex 2 Designated EHV charges'!$A:$P,12,FALSE)),"")</f>
        <v/>
      </c>
    </row>
    <row r="41" spans="1:8" ht="12.75" customHeight="1" x14ac:dyDescent="0.2">
      <c r="A41" s="95" t="str">
        <f t="array" ref="A41">IFERROR(INDEX('Annex 2 Designated EHV charges'!$A$10:$A$10, MATCH(0, IF(ISBLANK('Annex 2 Designated EHV charges'!$A$10:$A$10),1, COUNTIF(A$4:$A40, 'Annex 2 Designated EHV charges'!$A$10:$A$10)), 0)),"")</f>
        <v/>
      </c>
      <c r="B41" s="95" t="str">
        <f>IF($A41="","",VLOOKUP($A41,'Annex 2 Designated EHV charges'!$A:$O,2,0))</f>
        <v/>
      </c>
      <c r="C41" s="96" t="str">
        <f>IF($A41="","",VLOOKUP($A41,'Annex 2 Designated EHV charges'!$A:$O,3,0))</f>
        <v/>
      </c>
      <c r="D41" s="95" t="str">
        <f>IF($A41="","",VLOOKUP($A41,'Annex 2 Designated EHV charges'!$A:$O,7,0))</f>
        <v/>
      </c>
      <c r="E41" s="100" t="str">
        <f>IFERROR(IF(VLOOKUP($A41,'Annex 2 Designated EHV charges'!$A:$P,9,FALSE)=0,"",VLOOKUP($A41,'Annex 2 Designated EHV charges'!$A:$P,9,FALSE)),"")</f>
        <v/>
      </c>
      <c r="F41" s="101" t="str">
        <f>IFERROR(IF(VLOOKUP($A41,'Annex 2 Designated EHV charges'!$A:$P,10,FALSE)=0,"",VLOOKUP($A41,'Annex 2 Designated EHV charges'!$A:$P,10,FALSE)),"")</f>
        <v/>
      </c>
      <c r="G41" s="102" t="str">
        <f>IFERROR(IF(VLOOKUP($A41,'Annex 2 Designated EHV charges'!$A:$P,11,FALSE)=0,"",VLOOKUP($A41,'Annex 2 Designated EHV charges'!$A:$P,11,FALSE)),"")</f>
        <v/>
      </c>
      <c r="H41" s="102" t="str">
        <f>IFERROR(IF(VLOOKUP($A41,'Annex 2 Designated EHV charges'!$A:$P,12,FALSE)=0,"",VLOOKUP($A41,'Annex 2 Designated EHV charges'!$A:$P,12,FALSE)),"")</f>
        <v/>
      </c>
    </row>
    <row r="42" spans="1:8" ht="12.75" customHeight="1" x14ac:dyDescent="0.2">
      <c r="A42" s="95" t="str">
        <f t="array" ref="A42">IFERROR(INDEX('Annex 2 Designated EHV charges'!$A$10:$A$10, MATCH(0, IF(ISBLANK('Annex 2 Designated EHV charges'!$A$10:$A$10),1, COUNTIF(A$4:$A41, 'Annex 2 Designated EHV charges'!$A$10:$A$10)), 0)),"")</f>
        <v/>
      </c>
      <c r="B42" s="95" t="str">
        <f>IF($A42="","",VLOOKUP($A42,'Annex 2 Designated EHV charges'!$A:$O,2,0))</f>
        <v/>
      </c>
      <c r="C42" s="96" t="str">
        <f>IF($A42="","",VLOOKUP($A42,'Annex 2 Designated EHV charges'!$A:$O,3,0))</f>
        <v/>
      </c>
      <c r="D42" s="95" t="str">
        <f>IF($A42="","",VLOOKUP($A42,'Annex 2 Designated EHV charges'!$A:$O,7,0))</f>
        <v/>
      </c>
      <c r="E42" s="100" t="str">
        <f>IFERROR(IF(VLOOKUP($A42,'Annex 2 Designated EHV charges'!$A:$P,9,FALSE)=0,"",VLOOKUP($A42,'Annex 2 Designated EHV charges'!$A:$P,9,FALSE)),"")</f>
        <v/>
      </c>
      <c r="F42" s="101" t="str">
        <f>IFERROR(IF(VLOOKUP($A42,'Annex 2 Designated EHV charges'!$A:$P,10,FALSE)=0,"",VLOOKUP($A42,'Annex 2 Designated EHV charges'!$A:$P,10,FALSE)),"")</f>
        <v/>
      </c>
      <c r="G42" s="102" t="str">
        <f>IFERROR(IF(VLOOKUP($A42,'Annex 2 Designated EHV charges'!$A:$P,11,FALSE)=0,"",VLOOKUP($A42,'Annex 2 Designated EHV charges'!$A:$P,11,FALSE)),"")</f>
        <v/>
      </c>
      <c r="H42" s="102" t="str">
        <f>IFERROR(IF(VLOOKUP($A42,'Annex 2 Designated EHV charges'!$A:$P,12,FALSE)=0,"",VLOOKUP($A42,'Annex 2 Designated EHV charges'!$A:$P,12,FALSE)),"")</f>
        <v/>
      </c>
    </row>
    <row r="43" spans="1:8" ht="12.75" customHeight="1" x14ac:dyDescent="0.2">
      <c r="A43" s="95" t="str">
        <f t="array" ref="A43">IFERROR(INDEX('Annex 2 Designated EHV charges'!$A$10:$A$10, MATCH(0, IF(ISBLANK('Annex 2 Designated EHV charges'!$A$10:$A$10),1, COUNTIF(A$4:$A42, 'Annex 2 Designated EHV charges'!$A$10:$A$10)), 0)),"")</f>
        <v/>
      </c>
      <c r="B43" s="95" t="str">
        <f>IF($A43="","",VLOOKUP($A43,'Annex 2 Designated EHV charges'!$A:$O,2,0))</f>
        <v/>
      </c>
      <c r="C43" s="96" t="str">
        <f>IF($A43="","",VLOOKUP($A43,'Annex 2 Designated EHV charges'!$A:$O,3,0))</f>
        <v/>
      </c>
      <c r="D43" s="95" t="str">
        <f>IF($A43="","",VLOOKUP($A43,'Annex 2 Designated EHV charges'!$A:$O,7,0))</f>
        <v/>
      </c>
      <c r="E43" s="100" t="str">
        <f>IFERROR(IF(VLOOKUP($A43,'Annex 2 Designated EHV charges'!$A:$P,9,FALSE)=0,"",VLOOKUP($A43,'Annex 2 Designated EHV charges'!$A:$P,9,FALSE)),"")</f>
        <v/>
      </c>
      <c r="F43" s="101" t="str">
        <f>IFERROR(IF(VLOOKUP($A43,'Annex 2 Designated EHV charges'!$A:$P,10,FALSE)=0,"",VLOOKUP($A43,'Annex 2 Designated EHV charges'!$A:$P,10,FALSE)),"")</f>
        <v/>
      </c>
      <c r="G43" s="102" t="str">
        <f>IFERROR(IF(VLOOKUP($A43,'Annex 2 Designated EHV charges'!$A:$P,11,FALSE)=0,"",VLOOKUP($A43,'Annex 2 Designated EHV charges'!$A:$P,11,FALSE)),"")</f>
        <v/>
      </c>
      <c r="H43" s="102" t="str">
        <f>IFERROR(IF(VLOOKUP($A43,'Annex 2 Designated EHV charges'!$A:$P,12,FALSE)=0,"",VLOOKUP($A43,'Annex 2 Designated EHV charges'!$A:$P,12,FALSE)),"")</f>
        <v/>
      </c>
    </row>
    <row r="44" spans="1:8" ht="12.75" customHeight="1" x14ac:dyDescent="0.2">
      <c r="A44" s="95" t="str">
        <f t="array" ref="A44">IFERROR(INDEX('Annex 2 Designated EHV charges'!$A$10:$A$10, MATCH(0, IF(ISBLANK('Annex 2 Designated EHV charges'!$A$10:$A$10),1, COUNTIF(A$4:$A43, 'Annex 2 Designated EHV charges'!$A$10:$A$10)), 0)),"")</f>
        <v/>
      </c>
      <c r="B44" s="95" t="str">
        <f>IF($A44="","",VLOOKUP($A44,'Annex 2 Designated EHV charges'!$A:$O,2,0))</f>
        <v/>
      </c>
      <c r="C44" s="96" t="str">
        <f>IF($A44="","",VLOOKUP($A44,'Annex 2 Designated EHV charges'!$A:$O,3,0))</f>
        <v/>
      </c>
      <c r="D44" s="95" t="str">
        <f>IF($A44="","",VLOOKUP($A44,'Annex 2 Designated EHV charges'!$A:$O,7,0))</f>
        <v/>
      </c>
      <c r="E44" s="100" t="str">
        <f>IFERROR(IF(VLOOKUP($A44,'Annex 2 Designated EHV charges'!$A:$P,9,FALSE)=0,"",VLOOKUP($A44,'Annex 2 Designated EHV charges'!$A:$P,9,FALSE)),"")</f>
        <v/>
      </c>
      <c r="F44" s="101" t="str">
        <f>IFERROR(IF(VLOOKUP($A44,'Annex 2 Designated EHV charges'!$A:$P,10,FALSE)=0,"",VLOOKUP($A44,'Annex 2 Designated EHV charges'!$A:$P,10,FALSE)),"")</f>
        <v/>
      </c>
      <c r="G44" s="102" t="str">
        <f>IFERROR(IF(VLOOKUP($A44,'Annex 2 Designated EHV charges'!$A:$P,11,FALSE)=0,"",VLOOKUP($A44,'Annex 2 Designated EHV charges'!$A:$P,11,FALSE)),"")</f>
        <v/>
      </c>
      <c r="H44" s="102" t="str">
        <f>IFERROR(IF(VLOOKUP($A44,'Annex 2 Designated EHV charges'!$A:$P,12,FALSE)=0,"",VLOOKUP($A44,'Annex 2 Designated EHV charges'!$A:$P,12,FALSE)),"")</f>
        <v/>
      </c>
    </row>
    <row r="45" spans="1:8" ht="12.75" customHeight="1" x14ac:dyDescent="0.2">
      <c r="A45" s="95" t="str">
        <f t="array" ref="A45">IFERROR(INDEX('Annex 2 Designated EHV charges'!$A$10:$A$10, MATCH(0, IF(ISBLANK('Annex 2 Designated EHV charges'!$A$10:$A$10),1, COUNTIF(A$4:$A44, 'Annex 2 Designated EHV charges'!$A$10:$A$10)), 0)),"")</f>
        <v/>
      </c>
      <c r="B45" s="95" t="str">
        <f>IF($A45="","",VLOOKUP($A45,'Annex 2 Designated EHV charges'!$A:$O,2,0))</f>
        <v/>
      </c>
      <c r="C45" s="96" t="str">
        <f>IF($A45="","",VLOOKUP($A45,'Annex 2 Designated EHV charges'!$A:$O,3,0))</f>
        <v/>
      </c>
      <c r="D45" s="95" t="str">
        <f>IF($A45="","",VLOOKUP($A45,'Annex 2 Designated EHV charges'!$A:$O,7,0))</f>
        <v/>
      </c>
      <c r="E45" s="100" t="str">
        <f>IFERROR(IF(VLOOKUP($A45,'Annex 2 Designated EHV charges'!$A:$P,9,FALSE)=0,"",VLOOKUP($A45,'Annex 2 Designated EHV charges'!$A:$P,9,FALSE)),"")</f>
        <v/>
      </c>
      <c r="F45" s="101" t="str">
        <f>IFERROR(IF(VLOOKUP($A45,'Annex 2 Designated EHV charges'!$A:$P,10,FALSE)=0,"",VLOOKUP($A45,'Annex 2 Designated EHV charges'!$A:$P,10,FALSE)),"")</f>
        <v/>
      </c>
      <c r="G45" s="102" t="str">
        <f>IFERROR(IF(VLOOKUP($A45,'Annex 2 Designated EHV charges'!$A:$P,11,FALSE)=0,"",VLOOKUP($A45,'Annex 2 Designated EHV charges'!$A:$P,11,FALSE)),"")</f>
        <v/>
      </c>
      <c r="H45" s="102" t="str">
        <f>IFERROR(IF(VLOOKUP($A45,'Annex 2 Designated EHV charges'!$A:$P,12,FALSE)=0,"",VLOOKUP($A45,'Annex 2 Designated EHV charges'!$A:$P,12,FALSE)),"")</f>
        <v/>
      </c>
    </row>
    <row r="46" spans="1:8" ht="12.75" customHeight="1" x14ac:dyDescent="0.2">
      <c r="A46" s="95" t="str">
        <f t="array" ref="A46">IFERROR(INDEX('Annex 2 Designated EHV charges'!$A$10:$A$10, MATCH(0, IF(ISBLANK('Annex 2 Designated EHV charges'!$A$10:$A$10),1, COUNTIF(A$4:$A45, 'Annex 2 Designated EHV charges'!$A$10:$A$10)), 0)),"")</f>
        <v/>
      </c>
      <c r="B46" s="95" t="str">
        <f>IF($A46="","",VLOOKUP($A46,'Annex 2 Designated EHV charges'!$A:$O,2,0))</f>
        <v/>
      </c>
      <c r="C46" s="96" t="str">
        <f>IF($A46="","",VLOOKUP($A46,'Annex 2 Designated EHV charges'!$A:$O,3,0))</f>
        <v/>
      </c>
      <c r="D46" s="95" t="str">
        <f>IF($A46="","",VLOOKUP($A46,'Annex 2 Designated EHV charges'!$A:$O,7,0))</f>
        <v/>
      </c>
      <c r="E46" s="100" t="str">
        <f>IFERROR(IF(VLOOKUP($A46,'Annex 2 Designated EHV charges'!$A:$P,9,FALSE)=0,"",VLOOKUP($A46,'Annex 2 Designated EHV charges'!$A:$P,9,FALSE)),"")</f>
        <v/>
      </c>
      <c r="F46" s="101" t="str">
        <f>IFERROR(IF(VLOOKUP($A46,'Annex 2 Designated EHV charges'!$A:$P,10,FALSE)=0,"",VLOOKUP($A46,'Annex 2 Designated EHV charges'!$A:$P,10,FALSE)),"")</f>
        <v/>
      </c>
      <c r="G46" s="102" t="str">
        <f>IFERROR(IF(VLOOKUP($A46,'Annex 2 Designated EHV charges'!$A:$P,11,FALSE)=0,"",VLOOKUP($A46,'Annex 2 Designated EHV charges'!$A:$P,11,FALSE)),"")</f>
        <v/>
      </c>
      <c r="H46" s="102" t="str">
        <f>IFERROR(IF(VLOOKUP($A46,'Annex 2 Designated EHV charges'!$A:$P,12,FALSE)=0,"",VLOOKUP($A46,'Annex 2 Designated EHV charges'!$A:$P,12,FALSE)),"")</f>
        <v/>
      </c>
    </row>
    <row r="47" spans="1:8" ht="12.75" customHeight="1" x14ac:dyDescent="0.2">
      <c r="A47" s="95" t="str">
        <f t="array" ref="A47">IFERROR(INDEX('Annex 2 Designated EHV charges'!$A$10:$A$10, MATCH(0, IF(ISBLANK('Annex 2 Designated EHV charges'!$A$10:$A$10),1, COUNTIF(A$4:$A46, 'Annex 2 Designated EHV charges'!$A$10:$A$10)), 0)),"")</f>
        <v/>
      </c>
      <c r="B47" s="95" t="str">
        <f>IF($A47="","",VLOOKUP($A47,'Annex 2 Designated EHV charges'!$A:$O,2,0))</f>
        <v/>
      </c>
      <c r="C47" s="96" t="str">
        <f>IF($A47="","",VLOOKUP($A47,'Annex 2 Designated EHV charges'!$A:$O,3,0))</f>
        <v/>
      </c>
      <c r="D47" s="95" t="str">
        <f>IF($A47="","",VLOOKUP($A47,'Annex 2 Designated EHV charges'!$A:$O,7,0))</f>
        <v/>
      </c>
      <c r="E47" s="100" t="str">
        <f>IFERROR(IF(VLOOKUP($A47,'Annex 2 Designated EHV charges'!$A:$P,9,FALSE)=0,"",VLOOKUP($A47,'Annex 2 Designated EHV charges'!$A:$P,9,FALSE)),"")</f>
        <v/>
      </c>
      <c r="F47" s="101" t="str">
        <f>IFERROR(IF(VLOOKUP($A47,'Annex 2 Designated EHV charges'!$A:$P,10,FALSE)=0,"",VLOOKUP($A47,'Annex 2 Designated EHV charges'!$A:$P,10,FALSE)),"")</f>
        <v/>
      </c>
      <c r="G47" s="102" t="str">
        <f>IFERROR(IF(VLOOKUP($A47,'Annex 2 Designated EHV charges'!$A:$P,11,FALSE)=0,"",VLOOKUP($A47,'Annex 2 Designated EHV charges'!$A:$P,11,FALSE)),"")</f>
        <v/>
      </c>
      <c r="H47" s="102" t="str">
        <f>IFERROR(IF(VLOOKUP($A47,'Annex 2 Designated EHV charges'!$A:$P,12,FALSE)=0,"",VLOOKUP($A47,'Annex 2 Designated EHV charges'!$A:$P,12,FALSE)),"")</f>
        <v/>
      </c>
    </row>
    <row r="48" spans="1:8" ht="12.75" customHeight="1" x14ac:dyDescent="0.2">
      <c r="A48" s="95" t="str">
        <f t="array" ref="A48">IFERROR(INDEX('Annex 2 Designated EHV charges'!$A$10:$A$10, MATCH(0, IF(ISBLANK('Annex 2 Designated EHV charges'!$A$10:$A$10),1, COUNTIF(A$4:$A47, 'Annex 2 Designated EHV charges'!$A$10:$A$10)), 0)),"")</f>
        <v/>
      </c>
      <c r="B48" s="95" t="str">
        <f>IF($A48="","",VLOOKUP($A48,'Annex 2 Designated EHV charges'!$A:$O,2,0))</f>
        <v/>
      </c>
      <c r="C48" s="96" t="str">
        <f>IF($A48="","",VLOOKUP($A48,'Annex 2 Designated EHV charges'!$A:$O,3,0))</f>
        <v/>
      </c>
      <c r="D48" s="95" t="str">
        <f>IF($A48="","",VLOOKUP($A48,'Annex 2 Designated EHV charges'!$A:$O,7,0))</f>
        <v/>
      </c>
      <c r="E48" s="100" t="str">
        <f>IFERROR(IF(VLOOKUP($A48,'Annex 2 Designated EHV charges'!$A:$P,9,FALSE)=0,"",VLOOKUP($A48,'Annex 2 Designated EHV charges'!$A:$P,9,FALSE)),"")</f>
        <v/>
      </c>
      <c r="F48" s="101" t="str">
        <f>IFERROR(IF(VLOOKUP($A48,'Annex 2 Designated EHV charges'!$A:$P,10,FALSE)=0,"",VLOOKUP($A48,'Annex 2 Designated EHV charges'!$A:$P,10,FALSE)),"")</f>
        <v/>
      </c>
      <c r="G48" s="102" t="str">
        <f>IFERROR(IF(VLOOKUP($A48,'Annex 2 Designated EHV charges'!$A:$P,11,FALSE)=0,"",VLOOKUP($A48,'Annex 2 Designated EHV charges'!$A:$P,11,FALSE)),"")</f>
        <v/>
      </c>
      <c r="H48" s="102" t="str">
        <f>IFERROR(IF(VLOOKUP($A48,'Annex 2 Designated EHV charges'!$A:$P,12,FALSE)=0,"",VLOOKUP($A48,'Annex 2 Designated EHV charges'!$A:$P,12,FALSE)),"")</f>
        <v/>
      </c>
    </row>
    <row r="49" spans="1:8" ht="12.75" customHeight="1" x14ac:dyDescent="0.2">
      <c r="A49" s="95" t="str">
        <f t="array" ref="A49">IFERROR(INDEX('Annex 2 Designated EHV charges'!$A$10:$A$10, MATCH(0, IF(ISBLANK('Annex 2 Designated EHV charges'!$A$10:$A$10),1, COUNTIF(A$4:$A48, 'Annex 2 Designated EHV charges'!$A$10:$A$10)), 0)),"")</f>
        <v/>
      </c>
      <c r="B49" s="95" t="str">
        <f>IF($A49="","",VLOOKUP($A49,'Annex 2 Designated EHV charges'!$A:$O,2,0))</f>
        <v/>
      </c>
      <c r="C49" s="96" t="str">
        <f>IF($A49="","",VLOOKUP($A49,'Annex 2 Designated EHV charges'!$A:$O,3,0))</f>
        <v/>
      </c>
      <c r="D49" s="95" t="str">
        <f>IF($A49="","",VLOOKUP($A49,'Annex 2 Designated EHV charges'!$A:$O,7,0))</f>
        <v/>
      </c>
      <c r="E49" s="100" t="str">
        <f>IFERROR(IF(VLOOKUP($A49,'Annex 2 Designated EHV charges'!$A:$P,9,FALSE)=0,"",VLOOKUP($A49,'Annex 2 Designated EHV charges'!$A:$P,9,FALSE)),"")</f>
        <v/>
      </c>
      <c r="F49" s="101" t="str">
        <f>IFERROR(IF(VLOOKUP($A49,'Annex 2 Designated EHV charges'!$A:$P,10,FALSE)=0,"",VLOOKUP($A49,'Annex 2 Designated EHV charges'!$A:$P,10,FALSE)),"")</f>
        <v/>
      </c>
      <c r="G49" s="102" t="str">
        <f>IFERROR(IF(VLOOKUP($A49,'Annex 2 Designated EHV charges'!$A:$P,11,FALSE)=0,"",VLOOKUP($A49,'Annex 2 Designated EHV charges'!$A:$P,11,FALSE)),"")</f>
        <v/>
      </c>
      <c r="H49" s="102" t="str">
        <f>IFERROR(IF(VLOOKUP($A49,'Annex 2 Designated EHV charges'!$A:$P,12,FALSE)=0,"",VLOOKUP($A49,'Annex 2 Designated EHV charges'!$A:$P,12,FALSE)),"")</f>
        <v/>
      </c>
    </row>
    <row r="50" spans="1:8" ht="12.75" customHeight="1" x14ac:dyDescent="0.2">
      <c r="A50" s="95" t="str">
        <f t="array" ref="A50">IFERROR(INDEX('Annex 2 Designated EHV charges'!$A$10:$A$10, MATCH(0, IF(ISBLANK('Annex 2 Designated EHV charges'!$A$10:$A$10),1, COUNTIF(A$4:$A49, 'Annex 2 Designated EHV charges'!$A$10:$A$10)), 0)),"")</f>
        <v/>
      </c>
      <c r="B50" s="95" t="str">
        <f>IF($A50="","",VLOOKUP($A50,'Annex 2 Designated EHV charges'!$A:$O,2,0))</f>
        <v/>
      </c>
      <c r="C50" s="96" t="str">
        <f>IF($A50="","",VLOOKUP($A50,'Annex 2 Designated EHV charges'!$A:$O,3,0))</f>
        <v/>
      </c>
      <c r="D50" s="95" t="str">
        <f>IF($A50="","",VLOOKUP($A50,'Annex 2 Designated EHV charges'!$A:$O,7,0))</f>
        <v/>
      </c>
      <c r="E50" s="100" t="str">
        <f>IFERROR(IF(VLOOKUP($A50,'Annex 2 Designated EHV charges'!$A:$P,9,FALSE)=0,"",VLOOKUP($A50,'Annex 2 Designated EHV charges'!$A:$P,9,FALSE)),"")</f>
        <v/>
      </c>
      <c r="F50" s="101" t="str">
        <f>IFERROR(IF(VLOOKUP($A50,'Annex 2 Designated EHV charges'!$A:$P,10,FALSE)=0,"",VLOOKUP($A50,'Annex 2 Designated EHV charges'!$A:$P,10,FALSE)),"")</f>
        <v/>
      </c>
      <c r="G50" s="102" t="str">
        <f>IFERROR(IF(VLOOKUP($A50,'Annex 2 Designated EHV charges'!$A:$P,11,FALSE)=0,"",VLOOKUP($A50,'Annex 2 Designated EHV charges'!$A:$P,11,FALSE)),"")</f>
        <v/>
      </c>
      <c r="H50" s="102" t="str">
        <f>IFERROR(IF(VLOOKUP($A50,'Annex 2 Designated EHV charges'!$A:$P,12,FALSE)=0,"",VLOOKUP($A50,'Annex 2 Designated EHV charges'!$A:$P,12,FALSE)),"")</f>
        <v/>
      </c>
    </row>
    <row r="51" spans="1:8" ht="12.75" customHeight="1" x14ac:dyDescent="0.2">
      <c r="A51" s="95" t="str">
        <f t="array" ref="A51">IFERROR(INDEX('Annex 2 Designated EHV charges'!$A$10:$A$10, MATCH(0, IF(ISBLANK('Annex 2 Designated EHV charges'!$A$10:$A$10),1, COUNTIF(A$4:$A50, 'Annex 2 Designated EHV charges'!$A$10:$A$10)), 0)),"")</f>
        <v/>
      </c>
      <c r="B51" s="95" t="str">
        <f>IF($A51="","",VLOOKUP($A51,'Annex 2 Designated EHV charges'!$A:$O,2,0))</f>
        <v/>
      </c>
      <c r="C51" s="96" t="str">
        <f>IF($A51="","",VLOOKUP($A51,'Annex 2 Designated EHV charges'!$A:$O,3,0))</f>
        <v/>
      </c>
      <c r="D51" s="95" t="str">
        <f>IF($A51="","",VLOOKUP($A51,'Annex 2 Designated EHV charges'!$A:$O,7,0))</f>
        <v/>
      </c>
      <c r="E51" s="100" t="str">
        <f>IFERROR(IF(VLOOKUP($A51,'Annex 2 Designated EHV charges'!$A:$P,9,FALSE)=0,"",VLOOKUP($A51,'Annex 2 Designated EHV charges'!$A:$P,9,FALSE)),"")</f>
        <v/>
      </c>
      <c r="F51" s="101" t="str">
        <f>IFERROR(IF(VLOOKUP($A51,'Annex 2 Designated EHV charges'!$A:$P,10,FALSE)=0,"",VLOOKUP($A51,'Annex 2 Designated EHV charges'!$A:$P,10,FALSE)),"")</f>
        <v/>
      </c>
      <c r="G51" s="102" t="str">
        <f>IFERROR(IF(VLOOKUP($A51,'Annex 2 Designated EHV charges'!$A:$P,11,FALSE)=0,"",VLOOKUP($A51,'Annex 2 Designated EHV charges'!$A:$P,11,FALSE)),"")</f>
        <v/>
      </c>
      <c r="H51" s="102" t="str">
        <f>IFERROR(IF(VLOOKUP($A51,'Annex 2 Designated EHV charges'!$A:$P,12,FALSE)=0,"",VLOOKUP($A51,'Annex 2 Designated EHV charges'!$A:$P,12,FALSE)),"")</f>
        <v/>
      </c>
    </row>
    <row r="52" spans="1:8" ht="12.75" customHeight="1" x14ac:dyDescent="0.2">
      <c r="A52" s="95" t="str">
        <f t="array" ref="A52">IFERROR(INDEX('Annex 2 Designated EHV charges'!$A$10:$A$10, MATCH(0, IF(ISBLANK('Annex 2 Designated EHV charges'!$A$10:$A$10),1, COUNTIF(A$4:$A51, 'Annex 2 Designated EHV charges'!$A$10:$A$10)), 0)),"")</f>
        <v/>
      </c>
      <c r="B52" s="95" t="str">
        <f>IF($A52="","",VLOOKUP($A52,'Annex 2 Designated EHV charges'!$A:$O,2,0))</f>
        <v/>
      </c>
      <c r="C52" s="96" t="str">
        <f>IF($A52="","",VLOOKUP($A52,'Annex 2 Designated EHV charges'!$A:$O,3,0))</f>
        <v/>
      </c>
      <c r="D52" s="95" t="str">
        <f>IF($A52="","",VLOOKUP($A52,'Annex 2 Designated EHV charges'!$A:$O,7,0))</f>
        <v/>
      </c>
      <c r="E52" s="100" t="str">
        <f>IFERROR(IF(VLOOKUP($A52,'Annex 2 Designated EHV charges'!$A:$P,9,FALSE)=0,"",VLOOKUP($A52,'Annex 2 Designated EHV charges'!$A:$P,9,FALSE)),"")</f>
        <v/>
      </c>
      <c r="F52" s="101" t="str">
        <f>IFERROR(IF(VLOOKUP($A52,'Annex 2 Designated EHV charges'!$A:$P,10,FALSE)=0,"",VLOOKUP($A52,'Annex 2 Designated EHV charges'!$A:$P,10,FALSE)),"")</f>
        <v/>
      </c>
      <c r="G52" s="102" t="str">
        <f>IFERROR(IF(VLOOKUP($A52,'Annex 2 Designated EHV charges'!$A:$P,11,FALSE)=0,"",VLOOKUP($A52,'Annex 2 Designated EHV charges'!$A:$P,11,FALSE)),"")</f>
        <v/>
      </c>
      <c r="H52" s="102" t="str">
        <f>IFERROR(IF(VLOOKUP($A52,'Annex 2 Designated EHV charges'!$A:$P,12,FALSE)=0,"",VLOOKUP($A52,'Annex 2 Designated EHV charges'!$A:$P,12,FALSE)),"")</f>
        <v/>
      </c>
    </row>
    <row r="53" spans="1:8" ht="12.75" customHeight="1" x14ac:dyDescent="0.2">
      <c r="A53" s="95" t="str">
        <f t="array" ref="A53">IFERROR(INDEX('Annex 2 Designated EHV charges'!$A$10:$A$10, MATCH(0, IF(ISBLANK('Annex 2 Designated EHV charges'!$A$10:$A$10),1, COUNTIF(A$4:$A52, 'Annex 2 Designated EHV charges'!$A$10:$A$10)), 0)),"")</f>
        <v/>
      </c>
      <c r="B53" s="95" t="str">
        <f>IF($A53="","",VLOOKUP($A53,'Annex 2 Designated EHV charges'!$A:$O,2,0))</f>
        <v/>
      </c>
      <c r="C53" s="96" t="str">
        <f>IF($A53="","",VLOOKUP($A53,'Annex 2 Designated EHV charges'!$A:$O,3,0))</f>
        <v/>
      </c>
      <c r="D53" s="95" t="str">
        <f>IF($A53="","",VLOOKUP($A53,'Annex 2 Designated EHV charges'!$A:$O,7,0))</f>
        <v/>
      </c>
      <c r="E53" s="100" t="str">
        <f>IFERROR(IF(VLOOKUP($A53,'Annex 2 Designated EHV charges'!$A:$P,9,FALSE)=0,"",VLOOKUP($A53,'Annex 2 Designated EHV charges'!$A:$P,9,FALSE)),"")</f>
        <v/>
      </c>
      <c r="F53" s="101" t="str">
        <f>IFERROR(IF(VLOOKUP($A53,'Annex 2 Designated EHV charges'!$A:$P,10,FALSE)=0,"",VLOOKUP($A53,'Annex 2 Designated EHV charges'!$A:$P,10,FALSE)),"")</f>
        <v/>
      </c>
      <c r="G53" s="102" t="str">
        <f>IFERROR(IF(VLOOKUP($A53,'Annex 2 Designated EHV charges'!$A:$P,11,FALSE)=0,"",VLOOKUP($A53,'Annex 2 Designated EHV charges'!$A:$P,11,FALSE)),"")</f>
        <v/>
      </c>
      <c r="H53" s="102" t="str">
        <f>IFERROR(IF(VLOOKUP($A53,'Annex 2 Designated EHV charges'!$A:$P,12,FALSE)=0,"",VLOOKUP($A53,'Annex 2 Designated EHV charges'!$A:$P,12,FALSE)),"")</f>
        <v/>
      </c>
    </row>
    <row r="54" spans="1:8" ht="12.75" customHeight="1" x14ac:dyDescent="0.2">
      <c r="A54" s="95" t="str">
        <f t="array" ref="A54">IFERROR(INDEX('Annex 2 Designated EHV charges'!$A$10:$A$10, MATCH(0, IF(ISBLANK('Annex 2 Designated EHV charges'!$A$10:$A$10),1, COUNTIF(A$4:$A53, 'Annex 2 Designated EHV charges'!$A$10:$A$10)), 0)),"")</f>
        <v/>
      </c>
      <c r="B54" s="95" t="str">
        <f>IF($A54="","",VLOOKUP($A54,'Annex 2 Designated EHV charges'!$A:$O,2,0))</f>
        <v/>
      </c>
      <c r="C54" s="96" t="str">
        <f>IF($A54="","",VLOOKUP($A54,'Annex 2 Designated EHV charges'!$A:$O,3,0))</f>
        <v/>
      </c>
      <c r="D54" s="95" t="str">
        <f>IF($A54="","",VLOOKUP($A54,'Annex 2 Designated EHV charges'!$A:$O,7,0))</f>
        <v/>
      </c>
      <c r="E54" s="100" t="str">
        <f>IFERROR(IF(VLOOKUP($A54,'Annex 2 Designated EHV charges'!$A:$P,9,FALSE)=0,"",VLOOKUP($A54,'Annex 2 Designated EHV charges'!$A:$P,9,FALSE)),"")</f>
        <v/>
      </c>
      <c r="F54" s="101" t="str">
        <f>IFERROR(IF(VLOOKUP($A54,'Annex 2 Designated EHV charges'!$A:$P,10,FALSE)=0,"",VLOOKUP($A54,'Annex 2 Designated EHV charges'!$A:$P,10,FALSE)),"")</f>
        <v/>
      </c>
      <c r="G54" s="102" t="str">
        <f>IFERROR(IF(VLOOKUP($A54,'Annex 2 Designated EHV charges'!$A:$P,11,FALSE)=0,"",VLOOKUP($A54,'Annex 2 Designated EHV charges'!$A:$P,11,FALSE)),"")</f>
        <v/>
      </c>
      <c r="H54" s="102" t="str">
        <f>IFERROR(IF(VLOOKUP($A54,'Annex 2 Designated EHV charges'!$A:$P,12,FALSE)=0,"",VLOOKUP($A54,'Annex 2 Designated EHV charges'!$A:$P,12,FALSE)),"")</f>
        <v/>
      </c>
    </row>
    <row r="55" spans="1:8" ht="12.75" customHeight="1" x14ac:dyDescent="0.2">
      <c r="A55" s="95" t="str">
        <f t="array" ref="A55">IFERROR(INDEX('Annex 2 Designated EHV charges'!$A$10:$A$10, MATCH(0, IF(ISBLANK('Annex 2 Designated EHV charges'!$A$10:$A$10),1, COUNTIF(A$4:$A54, 'Annex 2 Designated EHV charges'!$A$10:$A$10)), 0)),"")</f>
        <v/>
      </c>
      <c r="B55" s="95" t="str">
        <f>IF($A55="","",VLOOKUP($A55,'Annex 2 Designated EHV charges'!$A:$O,2,0))</f>
        <v/>
      </c>
      <c r="C55" s="96" t="str">
        <f>IF($A55="","",VLOOKUP($A55,'Annex 2 Designated EHV charges'!$A:$O,3,0))</f>
        <v/>
      </c>
      <c r="D55" s="95" t="str">
        <f>IF($A55="","",VLOOKUP($A55,'Annex 2 Designated EHV charges'!$A:$O,7,0))</f>
        <v/>
      </c>
      <c r="E55" s="100" t="str">
        <f>IFERROR(IF(VLOOKUP($A55,'Annex 2 Designated EHV charges'!$A:$P,9,FALSE)=0,"",VLOOKUP($A55,'Annex 2 Designated EHV charges'!$A:$P,9,FALSE)),"")</f>
        <v/>
      </c>
      <c r="F55" s="101" t="str">
        <f>IFERROR(IF(VLOOKUP($A55,'Annex 2 Designated EHV charges'!$A:$P,10,FALSE)=0,"",VLOOKUP($A55,'Annex 2 Designated EHV charges'!$A:$P,10,FALSE)),"")</f>
        <v/>
      </c>
      <c r="G55" s="102" t="str">
        <f>IFERROR(IF(VLOOKUP($A55,'Annex 2 Designated EHV charges'!$A:$P,11,FALSE)=0,"",VLOOKUP($A55,'Annex 2 Designated EHV charges'!$A:$P,11,FALSE)),"")</f>
        <v/>
      </c>
      <c r="H55" s="102" t="str">
        <f>IFERROR(IF(VLOOKUP($A55,'Annex 2 Designated EHV charges'!$A:$P,12,FALSE)=0,"",VLOOKUP($A55,'Annex 2 Designated EHV charges'!$A:$P,12,FALSE)),"")</f>
        <v/>
      </c>
    </row>
    <row r="56" spans="1:8" ht="12.75" customHeight="1" x14ac:dyDescent="0.2">
      <c r="A56" s="95" t="str">
        <f t="array" ref="A56">IFERROR(INDEX('Annex 2 Designated EHV charges'!$A$10:$A$10, MATCH(0, IF(ISBLANK('Annex 2 Designated EHV charges'!$A$10:$A$10),1, COUNTIF(A$4:$A55, 'Annex 2 Designated EHV charges'!$A$10:$A$10)), 0)),"")</f>
        <v/>
      </c>
      <c r="B56" s="95" t="str">
        <f>IF($A56="","",VLOOKUP($A56,'Annex 2 Designated EHV charges'!$A:$O,2,0))</f>
        <v/>
      </c>
      <c r="C56" s="96" t="str">
        <f>IF($A56="","",VLOOKUP($A56,'Annex 2 Designated EHV charges'!$A:$O,3,0))</f>
        <v/>
      </c>
      <c r="D56" s="95" t="str">
        <f>IF($A56="","",VLOOKUP($A56,'Annex 2 Designated EHV charges'!$A:$O,7,0))</f>
        <v/>
      </c>
      <c r="E56" s="100" t="str">
        <f>IFERROR(IF(VLOOKUP($A56,'Annex 2 Designated EHV charges'!$A:$P,9,FALSE)=0,"",VLOOKUP($A56,'Annex 2 Designated EHV charges'!$A:$P,9,FALSE)),"")</f>
        <v/>
      </c>
      <c r="F56" s="101" t="str">
        <f>IFERROR(IF(VLOOKUP($A56,'Annex 2 Designated EHV charges'!$A:$P,10,FALSE)=0,"",VLOOKUP($A56,'Annex 2 Designated EHV charges'!$A:$P,10,FALSE)),"")</f>
        <v/>
      </c>
      <c r="G56" s="102" t="str">
        <f>IFERROR(IF(VLOOKUP($A56,'Annex 2 Designated EHV charges'!$A:$P,11,FALSE)=0,"",VLOOKUP($A56,'Annex 2 Designated EHV charges'!$A:$P,11,FALSE)),"")</f>
        <v/>
      </c>
      <c r="H56" s="102" t="str">
        <f>IFERROR(IF(VLOOKUP($A56,'Annex 2 Designated EHV charges'!$A:$P,12,FALSE)=0,"",VLOOKUP($A56,'Annex 2 Designated EHV charges'!$A:$P,12,FALSE)),"")</f>
        <v/>
      </c>
    </row>
    <row r="57" spans="1:8" ht="12.75" customHeight="1" x14ac:dyDescent="0.2">
      <c r="A57" s="95" t="str">
        <f t="array" ref="A57">IFERROR(INDEX('Annex 2 Designated EHV charges'!$A$10:$A$10, MATCH(0, IF(ISBLANK('Annex 2 Designated EHV charges'!$A$10:$A$10),1, COUNTIF(A$4:$A56, 'Annex 2 Designated EHV charges'!$A$10:$A$10)), 0)),"")</f>
        <v/>
      </c>
      <c r="B57" s="95" t="str">
        <f>IF($A57="","",VLOOKUP($A57,'Annex 2 Designated EHV charges'!$A:$O,2,0))</f>
        <v/>
      </c>
      <c r="C57" s="96" t="str">
        <f>IF($A57="","",VLOOKUP($A57,'Annex 2 Designated EHV charges'!$A:$O,3,0))</f>
        <v/>
      </c>
      <c r="D57" s="95" t="str">
        <f>IF($A57="","",VLOOKUP($A57,'Annex 2 Designated EHV charges'!$A:$O,7,0))</f>
        <v/>
      </c>
      <c r="E57" s="100" t="str">
        <f>IFERROR(IF(VLOOKUP($A57,'Annex 2 Designated EHV charges'!$A:$P,9,FALSE)=0,"",VLOOKUP($A57,'Annex 2 Designated EHV charges'!$A:$P,9,FALSE)),"")</f>
        <v/>
      </c>
      <c r="F57" s="101" t="str">
        <f>IFERROR(IF(VLOOKUP($A57,'Annex 2 Designated EHV charges'!$A:$P,10,FALSE)=0,"",VLOOKUP($A57,'Annex 2 Designated EHV charges'!$A:$P,10,FALSE)),"")</f>
        <v/>
      </c>
      <c r="G57" s="102" t="str">
        <f>IFERROR(IF(VLOOKUP($A57,'Annex 2 Designated EHV charges'!$A:$P,11,FALSE)=0,"",VLOOKUP($A57,'Annex 2 Designated EHV charges'!$A:$P,11,FALSE)),"")</f>
        <v/>
      </c>
      <c r="H57" s="102" t="str">
        <f>IFERROR(IF(VLOOKUP($A57,'Annex 2 Designated EHV charges'!$A:$P,12,FALSE)=0,"",VLOOKUP($A57,'Annex 2 Designated EHV charges'!$A:$P,12,FALSE)),"")</f>
        <v/>
      </c>
    </row>
    <row r="58" spans="1:8" ht="12.75" customHeight="1" x14ac:dyDescent="0.2">
      <c r="A58" s="95" t="str">
        <f t="array" ref="A58">IFERROR(INDEX('Annex 2 Designated EHV charges'!$A$10:$A$10, MATCH(0, IF(ISBLANK('Annex 2 Designated EHV charges'!$A$10:$A$10),1, COUNTIF(A$4:$A57, 'Annex 2 Designated EHV charges'!$A$10:$A$10)), 0)),"")</f>
        <v/>
      </c>
      <c r="B58" s="95" t="str">
        <f>IF($A58="","",VLOOKUP($A58,'Annex 2 Designated EHV charges'!$A:$O,2,0))</f>
        <v/>
      </c>
      <c r="C58" s="96" t="str">
        <f>IF($A58="","",VLOOKUP($A58,'Annex 2 Designated EHV charges'!$A:$O,3,0))</f>
        <v/>
      </c>
      <c r="D58" s="95" t="str">
        <f>IF($A58="","",VLOOKUP($A58,'Annex 2 Designated EHV charges'!$A:$O,7,0))</f>
        <v/>
      </c>
      <c r="E58" s="100" t="str">
        <f>IFERROR(IF(VLOOKUP($A58,'Annex 2 Designated EHV charges'!$A:$P,9,FALSE)=0,"",VLOOKUP($A58,'Annex 2 Designated EHV charges'!$A:$P,9,FALSE)),"")</f>
        <v/>
      </c>
      <c r="F58" s="101" t="str">
        <f>IFERROR(IF(VLOOKUP($A58,'Annex 2 Designated EHV charges'!$A:$P,10,FALSE)=0,"",VLOOKUP($A58,'Annex 2 Designated EHV charges'!$A:$P,10,FALSE)),"")</f>
        <v/>
      </c>
      <c r="G58" s="102" t="str">
        <f>IFERROR(IF(VLOOKUP($A58,'Annex 2 Designated EHV charges'!$A:$P,11,FALSE)=0,"",VLOOKUP($A58,'Annex 2 Designated EHV charges'!$A:$P,11,FALSE)),"")</f>
        <v/>
      </c>
      <c r="H58" s="102" t="str">
        <f>IFERROR(IF(VLOOKUP($A58,'Annex 2 Designated EHV charges'!$A:$P,12,FALSE)=0,"",VLOOKUP($A58,'Annex 2 Designated EHV charges'!$A:$P,12,FALSE)),"")</f>
        <v/>
      </c>
    </row>
    <row r="59" spans="1:8" ht="12.75" customHeight="1" x14ac:dyDescent="0.2">
      <c r="A59" s="95" t="str">
        <f t="array" ref="A59">IFERROR(INDEX('Annex 2 Designated EHV charges'!$A$10:$A$10, MATCH(0, IF(ISBLANK('Annex 2 Designated EHV charges'!$A$10:$A$10),1, COUNTIF(A$4:$A58, 'Annex 2 Designated EHV charges'!$A$10:$A$10)), 0)),"")</f>
        <v/>
      </c>
      <c r="B59" s="95" t="str">
        <f>IF($A59="","",VLOOKUP($A59,'Annex 2 Designated EHV charges'!$A:$O,2,0))</f>
        <v/>
      </c>
      <c r="C59" s="96" t="str">
        <f>IF($A59="","",VLOOKUP($A59,'Annex 2 Designated EHV charges'!$A:$O,3,0))</f>
        <v/>
      </c>
      <c r="D59" s="95" t="str">
        <f>IF($A59="","",VLOOKUP($A59,'Annex 2 Designated EHV charges'!$A:$O,7,0))</f>
        <v/>
      </c>
      <c r="E59" s="100" t="str">
        <f>IFERROR(IF(VLOOKUP($A59,'Annex 2 Designated EHV charges'!$A:$P,9,FALSE)=0,"",VLOOKUP($A59,'Annex 2 Designated EHV charges'!$A:$P,9,FALSE)),"")</f>
        <v/>
      </c>
      <c r="F59" s="101" t="str">
        <f>IFERROR(IF(VLOOKUP($A59,'Annex 2 Designated EHV charges'!$A:$P,10,FALSE)=0,"",VLOOKUP($A59,'Annex 2 Designated EHV charges'!$A:$P,10,FALSE)),"")</f>
        <v/>
      </c>
      <c r="G59" s="102" t="str">
        <f>IFERROR(IF(VLOOKUP($A59,'Annex 2 Designated EHV charges'!$A:$P,11,FALSE)=0,"",VLOOKUP($A59,'Annex 2 Designated EHV charges'!$A:$P,11,FALSE)),"")</f>
        <v/>
      </c>
      <c r="H59" s="102" t="str">
        <f>IFERROR(IF(VLOOKUP($A59,'Annex 2 Designated EHV charges'!$A:$P,12,FALSE)=0,"",VLOOKUP($A59,'Annex 2 Designated EHV charges'!$A:$P,12,FALSE)),"")</f>
        <v/>
      </c>
    </row>
    <row r="60" spans="1:8" ht="12.75" customHeight="1" x14ac:dyDescent="0.2">
      <c r="A60" s="95" t="str">
        <f t="array" ref="A60">IFERROR(INDEX('Annex 2 Designated EHV charges'!$A$10:$A$10, MATCH(0, IF(ISBLANK('Annex 2 Designated EHV charges'!$A$10:$A$10),1, COUNTIF(A$4:$A59, 'Annex 2 Designated EHV charges'!$A$10:$A$10)), 0)),"")</f>
        <v/>
      </c>
      <c r="B60" s="95" t="str">
        <f>IF($A60="","",VLOOKUP($A60,'Annex 2 Designated EHV charges'!$A:$O,2,0))</f>
        <v/>
      </c>
      <c r="C60" s="96" t="str">
        <f>IF($A60="","",VLOOKUP($A60,'Annex 2 Designated EHV charges'!$A:$O,3,0))</f>
        <v/>
      </c>
      <c r="D60" s="95" t="str">
        <f>IF($A60="","",VLOOKUP($A60,'Annex 2 Designated EHV charges'!$A:$O,7,0))</f>
        <v/>
      </c>
      <c r="E60" s="100" t="str">
        <f>IFERROR(IF(VLOOKUP($A60,'Annex 2 Designated EHV charges'!$A:$P,9,FALSE)=0,"",VLOOKUP($A60,'Annex 2 Designated EHV charges'!$A:$P,9,FALSE)),"")</f>
        <v/>
      </c>
      <c r="F60" s="101" t="str">
        <f>IFERROR(IF(VLOOKUP($A60,'Annex 2 Designated EHV charges'!$A:$P,10,FALSE)=0,"",VLOOKUP($A60,'Annex 2 Designated EHV charges'!$A:$P,10,FALSE)),"")</f>
        <v/>
      </c>
      <c r="G60" s="102" t="str">
        <f>IFERROR(IF(VLOOKUP($A60,'Annex 2 Designated EHV charges'!$A:$P,11,FALSE)=0,"",VLOOKUP($A60,'Annex 2 Designated EHV charges'!$A:$P,11,FALSE)),"")</f>
        <v/>
      </c>
      <c r="H60" s="102" t="str">
        <f>IFERROR(IF(VLOOKUP($A60,'Annex 2 Designated EHV charges'!$A:$P,12,FALSE)=0,"",VLOOKUP($A60,'Annex 2 Designated EHV charges'!$A:$P,12,FALSE)),"")</f>
        <v/>
      </c>
    </row>
    <row r="61" spans="1:8" ht="12.75" customHeight="1" x14ac:dyDescent="0.2">
      <c r="A61" s="95" t="str">
        <f t="array" ref="A61">IFERROR(INDEX('Annex 2 Designated EHV charges'!$A$10:$A$10, MATCH(0, IF(ISBLANK('Annex 2 Designated EHV charges'!$A$10:$A$10),1, COUNTIF(A$4:$A60, 'Annex 2 Designated EHV charges'!$A$10:$A$10)), 0)),"")</f>
        <v/>
      </c>
      <c r="B61" s="95" t="str">
        <f>IF($A61="","",VLOOKUP($A61,'Annex 2 Designated EHV charges'!$A:$O,2,0))</f>
        <v/>
      </c>
      <c r="C61" s="96" t="str">
        <f>IF($A61="","",VLOOKUP($A61,'Annex 2 Designated EHV charges'!$A:$O,3,0))</f>
        <v/>
      </c>
      <c r="D61" s="95" t="str">
        <f>IF($A61="","",VLOOKUP($A61,'Annex 2 Designated EHV charges'!$A:$O,7,0))</f>
        <v/>
      </c>
      <c r="E61" s="100" t="str">
        <f>IFERROR(IF(VLOOKUP($A61,'Annex 2 Designated EHV charges'!$A:$P,9,FALSE)=0,"",VLOOKUP($A61,'Annex 2 Designated EHV charges'!$A:$P,9,FALSE)),"")</f>
        <v/>
      </c>
      <c r="F61" s="101" t="str">
        <f>IFERROR(IF(VLOOKUP($A61,'Annex 2 Designated EHV charges'!$A:$P,10,FALSE)=0,"",VLOOKUP($A61,'Annex 2 Designated EHV charges'!$A:$P,10,FALSE)),"")</f>
        <v/>
      </c>
      <c r="G61" s="102" t="str">
        <f>IFERROR(IF(VLOOKUP($A61,'Annex 2 Designated EHV charges'!$A:$P,11,FALSE)=0,"",VLOOKUP($A61,'Annex 2 Designated EHV charges'!$A:$P,11,FALSE)),"")</f>
        <v/>
      </c>
      <c r="H61" s="102" t="str">
        <f>IFERROR(IF(VLOOKUP($A61,'Annex 2 Designated EHV charges'!$A:$P,12,FALSE)=0,"",VLOOKUP($A61,'Annex 2 Designated EHV charges'!$A:$P,12,FALSE)),"")</f>
        <v/>
      </c>
    </row>
    <row r="62" spans="1:8" ht="12.75" customHeight="1" x14ac:dyDescent="0.2">
      <c r="A62" s="95" t="str">
        <f t="array" ref="A62">IFERROR(INDEX('Annex 2 Designated EHV charges'!$A$10:$A$10, MATCH(0, IF(ISBLANK('Annex 2 Designated EHV charges'!$A$10:$A$10),1, COUNTIF(A$4:$A61, 'Annex 2 Designated EHV charges'!$A$10:$A$10)), 0)),"")</f>
        <v/>
      </c>
      <c r="B62" s="95" t="str">
        <f>IF($A62="","",VLOOKUP($A62,'Annex 2 Designated EHV charges'!$A:$O,2,0))</f>
        <v/>
      </c>
      <c r="C62" s="96" t="str">
        <f>IF($A62="","",VLOOKUP($A62,'Annex 2 Designated EHV charges'!$A:$O,3,0))</f>
        <v/>
      </c>
      <c r="D62" s="95" t="str">
        <f>IF($A62="","",VLOOKUP($A62,'Annex 2 Designated EHV charges'!$A:$O,7,0))</f>
        <v/>
      </c>
      <c r="E62" s="100" t="str">
        <f>IFERROR(IF(VLOOKUP($A62,'Annex 2 Designated EHV charges'!$A:$P,9,FALSE)=0,"",VLOOKUP($A62,'Annex 2 Designated EHV charges'!$A:$P,9,FALSE)),"")</f>
        <v/>
      </c>
      <c r="F62" s="101" t="str">
        <f>IFERROR(IF(VLOOKUP($A62,'Annex 2 Designated EHV charges'!$A:$P,10,FALSE)=0,"",VLOOKUP($A62,'Annex 2 Designated EHV charges'!$A:$P,10,FALSE)),"")</f>
        <v/>
      </c>
      <c r="G62" s="102" t="str">
        <f>IFERROR(IF(VLOOKUP($A62,'Annex 2 Designated EHV charges'!$A:$P,11,FALSE)=0,"",VLOOKUP($A62,'Annex 2 Designated EHV charges'!$A:$P,11,FALSE)),"")</f>
        <v/>
      </c>
      <c r="H62" s="102" t="str">
        <f>IFERROR(IF(VLOOKUP($A62,'Annex 2 Designated EHV charges'!$A:$P,12,FALSE)=0,"",VLOOKUP($A62,'Annex 2 Designated EHV charges'!$A:$P,12,FALSE)),"")</f>
        <v/>
      </c>
    </row>
    <row r="63" spans="1:8" ht="12.75" customHeight="1" x14ac:dyDescent="0.2">
      <c r="A63" s="95" t="str">
        <f t="array" ref="A63">IFERROR(INDEX('Annex 2 Designated EHV charges'!$A$10:$A$10, MATCH(0, IF(ISBLANK('Annex 2 Designated EHV charges'!$A$10:$A$10),1, COUNTIF(A$4:$A62, 'Annex 2 Designated EHV charges'!$A$10:$A$10)), 0)),"")</f>
        <v/>
      </c>
      <c r="B63" s="95" t="str">
        <f>IF($A63="","",VLOOKUP($A63,'Annex 2 Designated EHV charges'!$A:$O,2,0))</f>
        <v/>
      </c>
      <c r="C63" s="96" t="str">
        <f>IF($A63="","",VLOOKUP($A63,'Annex 2 Designated EHV charges'!$A:$O,3,0))</f>
        <v/>
      </c>
      <c r="D63" s="95" t="str">
        <f>IF($A63="","",VLOOKUP($A63,'Annex 2 Designated EHV charges'!$A:$O,7,0))</f>
        <v/>
      </c>
      <c r="E63" s="100" t="str">
        <f>IFERROR(IF(VLOOKUP($A63,'Annex 2 Designated EHV charges'!$A:$P,9,FALSE)=0,"",VLOOKUP($A63,'Annex 2 Designated EHV charges'!$A:$P,9,FALSE)),"")</f>
        <v/>
      </c>
      <c r="F63" s="101" t="str">
        <f>IFERROR(IF(VLOOKUP($A63,'Annex 2 Designated EHV charges'!$A:$P,10,FALSE)=0,"",VLOOKUP($A63,'Annex 2 Designated EHV charges'!$A:$P,10,FALSE)),"")</f>
        <v/>
      </c>
      <c r="G63" s="102" t="str">
        <f>IFERROR(IF(VLOOKUP($A63,'Annex 2 Designated EHV charges'!$A:$P,11,FALSE)=0,"",VLOOKUP($A63,'Annex 2 Designated EHV charges'!$A:$P,11,FALSE)),"")</f>
        <v/>
      </c>
      <c r="H63" s="102" t="str">
        <f>IFERROR(IF(VLOOKUP($A63,'Annex 2 Designated EHV charges'!$A:$P,12,FALSE)=0,"",VLOOKUP($A63,'Annex 2 Designated EHV charges'!$A:$P,12,FALSE)),"")</f>
        <v/>
      </c>
    </row>
    <row r="64" spans="1:8" ht="12.75" customHeight="1" x14ac:dyDescent="0.2">
      <c r="A64" s="95" t="str">
        <f t="array" ref="A64">IFERROR(INDEX('Annex 2 Designated EHV charges'!$A$10:$A$10, MATCH(0, IF(ISBLANK('Annex 2 Designated EHV charges'!$A$10:$A$10),1, COUNTIF(A$4:$A63, 'Annex 2 Designated EHV charges'!$A$10:$A$10)), 0)),"")</f>
        <v/>
      </c>
      <c r="B64" s="95" t="str">
        <f>IF($A64="","",VLOOKUP($A64,'Annex 2 Designated EHV charges'!$A:$O,2,0))</f>
        <v/>
      </c>
      <c r="C64" s="96" t="str">
        <f>IF($A64="","",VLOOKUP($A64,'Annex 2 Designated EHV charges'!$A:$O,3,0))</f>
        <v/>
      </c>
      <c r="D64" s="95" t="str">
        <f>IF($A64="","",VLOOKUP($A64,'Annex 2 Designated EHV charges'!$A:$O,7,0))</f>
        <v/>
      </c>
      <c r="E64" s="100" t="str">
        <f>IFERROR(IF(VLOOKUP($A64,'Annex 2 Designated EHV charges'!$A:$P,9,FALSE)=0,"",VLOOKUP($A64,'Annex 2 Designated EHV charges'!$A:$P,9,FALSE)),"")</f>
        <v/>
      </c>
      <c r="F64" s="101" t="str">
        <f>IFERROR(IF(VLOOKUP($A64,'Annex 2 Designated EHV charges'!$A:$P,10,FALSE)=0,"",VLOOKUP($A64,'Annex 2 Designated EHV charges'!$A:$P,10,FALSE)),"")</f>
        <v/>
      </c>
      <c r="G64" s="102" t="str">
        <f>IFERROR(IF(VLOOKUP($A64,'Annex 2 Designated EHV charges'!$A:$P,11,FALSE)=0,"",VLOOKUP($A64,'Annex 2 Designated EHV charges'!$A:$P,11,FALSE)),"")</f>
        <v/>
      </c>
      <c r="H64" s="102" t="str">
        <f>IFERROR(IF(VLOOKUP($A64,'Annex 2 Designated EHV charges'!$A:$P,12,FALSE)=0,"",VLOOKUP($A64,'Annex 2 Designated EHV charges'!$A:$P,12,FALSE)),"")</f>
        <v/>
      </c>
    </row>
    <row r="65" spans="1:8" ht="12.75" customHeight="1" x14ac:dyDescent="0.2">
      <c r="A65" s="95" t="str">
        <f t="array" ref="A65">IFERROR(INDEX('Annex 2 Designated EHV charges'!$A$10:$A$10, MATCH(0, IF(ISBLANK('Annex 2 Designated EHV charges'!$A$10:$A$10),1, COUNTIF(A$4:$A64, 'Annex 2 Designated EHV charges'!$A$10:$A$10)), 0)),"")</f>
        <v/>
      </c>
      <c r="B65" s="95" t="str">
        <f>IF($A65="","",VLOOKUP($A65,'Annex 2 Designated EHV charges'!$A:$O,2,0))</f>
        <v/>
      </c>
      <c r="C65" s="96" t="str">
        <f>IF($A65="","",VLOOKUP($A65,'Annex 2 Designated EHV charges'!$A:$O,3,0))</f>
        <v/>
      </c>
      <c r="D65" s="95" t="str">
        <f>IF($A65="","",VLOOKUP($A65,'Annex 2 Designated EHV charges'!$A:$O,7,0))</f>
        <v/>
      </c>
      <c r="E65" s="100" t="str">
        <f>IFERROR(IF(VLOOKUP($A65,'Annex 2 Designated EHV charges'!$A:$P,9,FALSE)=0,"",VLOOKUP($A65,'Annex 2 Designated EHV charges'!$A:$P,9,FALSE)),"")</f>
        <v/>
      </c>
      <c r="F65" s="101" t="str">
        <f>IFERROR(IF(VLOOKUP($A65,'Annex 2 Designated EHV charges'!$A:$P,10,FALSE)=0,"",VLOOKUP($A65,'Annex 2 Designated EHV charges'!$A:$P,10,FALSE)),"")</f>
        <v/>
      </c>
      <c r="G65" s="102" t="str">
        <f>IFERROR(IF(VLOOKUP($A65,'Annex 2 Designated EHV charges'!$A:$P,11,FALSE)=0,"",VLOOKUP($A65,'Annex 2 Designated EHV charges'!$A:$P,11,FALSE)),"")</f>
        <v/>
      </c>
      <c r="H65" s="102" t="str">
        <f>IFERROR(IF(VLOOKUP($A65,'Annex 2 Designated EHV charges'!$A:$P,12,FALSE)=0,"",VLOOKUP($A65,'Annex 2 Designated EHV charges'!$A:$P,12,FALSE)),"")</f>
        <v/>
      </c>
    </row>
    <row r="66" spans="1:8" ht="12.75" customHeight="1" x14ac:dyDescent="0.2">
      <c r="A66" s="95" t="str">
        <f t="array" ref="A66">IFERROR(INDEX('Annex 2 Designated EHV charges'!$A$10:$A$10, MATCH(0, IF(ISBLANK('Annex 2 Designated EHV charges'!$A$10:$A$10),1, COUNTIF(A$4:$A65, 'Annex 2 Designated EHV charges'!$A$10:$A$10)), 0)),"")</f>
        <v/>
      </c>
      <c r="B66" s="95" t="str">
        <f>IF($A66="","",VLOOKUP($A66,'Annex 2 Designated EHV charges'!$A:$O,2,0))</f>
        <v/>
      </c>
      <c r="C66" s="96" t="str">
        <f>IF($A66="","",VLOOKUP($A66,'Annex 2 Designated EHV charges'!$A:$O,3,0))</f>
        <v/>
      </c>
      <c r="D66" s="95" t="str">
        <f>IF($A66="","",VLOOKUP($A66,'Annex 2 Designated EHV charges'!$A:$O,7,0))</f>
        <v/>
      </c>
      <c r="E66" s="100" t="str">
        <f>IFERROR(IF(VLOOKUP($A66,'Annex 2 Designated EHV charges'!$A:$P,9,FALSE)=0,"",VLOOKUP($A66,'Annex 2 Designated EHV charges'!$A:$P,9,FALSE)),"")</f>
        <v/>
      </c>
      <c r="F66" s="101" t="str">
        <f>IFERROR(IF(VLOOKUP($A66,'Annex 2 Designated EHV charges'!$A:$P,10,FALSE)=0,"",VLOOKUP($A66,'Annex 2 Designated EHV charges'!$A:$P,10,FALSE)),"")</f>
        <v/>
      </c>
      <c r="G66" s="102" t="str">
        <f>IFERROR(IF(VLOOKUP($A66,'Annex 2 Designated EHV charges'!$A:$P,11,FALSE)=0,"",VLOOKUP($A66,'Annex 2 Designated EHV charges'!$A:$P,11,FALSE)),"")</f>
        <v/>
      </c>
      <c r="H66" s="102" t="str">
        <f>IFERROR(IF(VLOOKUP($A66,'Annex 2 Designated EHV charges'!$A:$P,12,FALSE)=0,"",VLOOKUP($A66,'Annex 2 Designated EHV charges'!$A:$P,12,FALSE)),"")</f>
        <v/>
      </c>
    </row>
    <row r="67" spans="1:8" ht="12.75" customHeight="1" x14ac:dyDescent="0.2">
      <c r="A67" s="95" t="str">
        <f t="array" ref="A67">IFERROR(INDEX('Annex 2 Designated EHV charges'!$A$10:$A$10, MATCH(0, IF(ISBLANK('Annex 2 Designated EHV charges'!$A$10:$A$10),1, COUNTIF(A$4:$A66, 'Annex 2 Designated EHV charges'!$A$10:$A$10)), 0)),"")</f>
        <v/>
      </c>
      <c r="B67" s="95" t="str">
        <f>IF($A67="","",VLOOKUP($A67,'Annex 2 Designated EHV charges'!$A:$O,2,0))</f>
        <v/>
      </c>
      <c r="C67" s="96" t="str">
        <f>IF($A67="","",VLOOKUP($A67,'Annex 2 Designated EHV charges'!$A:$O,3,0))</f>
        <v/>
      </c>
      <c r="D67" s="95" t="str">
        <f>IF($A67="","",VLOOKUP($A67,'Annex 2 Designated EHV charges'!$A:$O,7,0))</f>
        <v/>
      </c>
      <c r="E67" s="100" t="str">
        <f>IFERROR(IF(VLOOKUP($A67,'Annex 2 Designated EHV charges'!$A:$P,9,FALSE)=0,"",VLOOKUP($A67,'Annex 2 Designated EHV charges'!$A:$P,9,FALSE)),"")</f>
        <v/>
      </c>
      <c r="F67" s="101" t="str">
        <f>IFERROR(IF(VLOOKUP($A67,'Annex 2 Designated EHV charges'!$A:$P,10,FALSE)=0,"",VLOOKUP($A67,'Annex 2 Designated EHV charges'!$A:$P,10,FALSE)),"")</f>
        <v/>
      </c>
      <c r="G67" s="102" t="str">
        <f>IFERROR(IF(VLOOKUP($A67,'Annex 2 Designated EHV charges'!$A:$P,11,FALSE)=0,"",VLOOKUP($A67,'Annex 2 Designated EHV charges'!$A:$P,11,FALSE)),"")</f>
        <v/>
      </c>
      <c r="H67" s="102" t="str">
        <f>IFERROR(IF(VLOOKUP($A67,'Annex 2 Designated EHV charges'!$A:$P,12,FALSE)=0,"",VLOOKUP($A67,'Annex 2 Designated EHV charges'!$A:$P,12,FALSE)),"")</f>
        <v/>
      </c>
    </row>
    <row r="68" spans="1:8" ht="12.75" customHeight="1" x14ac:dyDescent="0.2">
      <c r="A68" s="95" t="str">
        <f t="array" ref="A68">IFERROR(INDEX('Annex 2 Designated EHV charges'!$A$10:$A$10, MATCH(0, IF(ISBLANK('Annex 2 Designated EHV charges'!$A$10:$A$10),1, COUNTIF(A$4:$A67, 'Annex 2 Designated EHV charges'!$A$10:$A$10)), 0)),"")</f>
        <v/>
      </c>
      <c r="B68" s="95" t="str">
        <f>IF($A68="","",VLOOKUP($A68,'Annex 2 Designated EHV charges'!$A:$O,2,0))</f>
        <v/>
      </c>
      <c r="C68" s="96" t="str">
        <f>IF($A68="","",VLOOKUP($A68,'Annex 2 Designated EHV charges'!$A:$O,3,0))</f>
        <v/>
      </c>
      <c r="D68" s="95" t="str">
        <f>IF($A68="","",VLOOKUP($A68,'Annex 2 Designated EHV charges'!$A:$O,7,0))</f>
        <v/>
      </c>
      <c r="E68" s="100" t="str">
        <f>IFERROR(IF(VLOOKUP($A68,'Annex 2 Designated EHV charges'!$A:$P,9,FALSE)=0,"",VLOOKUP($A68,'Annex 2 Designated EHV charges'!$A:$P,9,FALSE)),"")</f>
        <v/>
      </c>
      <c r="F68" s="101" t="str">
        <f>IFERROR(IF(VLOOKUP($A68,'Annex 2 Designated EHV charges'!$A:$P,10,FALSE)=0,"",VLOOKUP($A68,'Annex 2 Designated EHV charges'!$A:$P,10,FALSE)),"")</f>
        <v/>
      </c>
      <c r="G68" s="102" t="str">
        <f>IFERROR(IF(VLOOKUP($A68,'Annex 2 Designated EHV charges'!$A:$P,11,FALSE)=0,"",VLOOKUP($A68,'Annex 2 Designated EHV charges'!$A:$P,11,FALSE)),"")</f>
        <v/>
      </c>
      <c r="H68" s="102" t="str">
        <f>IFERROR(IF(VLOOKUP($A68,'Annex 2 Designated EHV charges'!$A:$P,12,FALSE)=0,"",VLOOKUP($A68,'Annex 2 Designated EHV charges'!$A:$P,12,FALSE)),"")</f>
        <v/>
      </c>
    </row>
    <row r="69" spans="1:8" ht="12.75" customHeight="1" x14ac:dyDescent="0.2">
      <c r="A69" s="95" t="str">
        <f t="array" ref="A69">IFERROR(INDEX('Annex 2 Designated EHV charges'!$A$10:$A$10, MATCH(0, IF(ISBLANK('Annex 2 Designated EHV charges'!$A$10:$A$10),1, COUNTIF(A$4:$A68, 'Annex 2 Designated EHV charges'!$A$10:$A$10)), 0)),"")</f>
        <v/>
      </c>
      <c r="B69" s="95" t="str">
        <f>IF($A69="","",VLOOKUP($A69,'Annex 2 Designated EHV charges'!$A:$O,2,0))</f>
        <v/>
      </c>
      <c r="C69" s="96" t="str">
        <f>IF($A69="","",VLOOKUP($A69,'Annex 2 Designated EHV charges'!$A:$O,3,0))</f>
        <v/>
      </c>
      <c r="D69" s="95" t="str">
        <f>IF($A69="","",VLOOKUP($A69,'Annex 2 Designated EHV charges'!$A:$O,7,0))</f>
        <v/>
      </c>
      <c r="E69" s="100" t="str">
        <f>IFERROR(IF(VLOOKUP($A69,'Annex 2 Designated EHV charges'!$A:$P,9,FALSE)=0,"",VLOOKUP($A69,'Annex 2 Designated EHV charges'!$A:$P,9,FALSE)),"")</f>
        <v/>
      </c>
      <c r="F69" s="101" t="str">
        <f>IFERROR(IF(VLOOKUP($A69,'Annex 2 Designated EHV charges'!$A:$P,10,FALSE)=0,"",VLOOKUP($A69,'Annex 2 Designated EHV charges'!$A:$P,10,FALSE)),"")</f>
        <v/>
      </c>
      <c r="G69" s="102" t="str">
        <f>IFERROR(IF(VLOOKUP($A69,'Annex 2 Designated EHV charges'!$A:$P,11,FALSE)=0,"",VLOOKUP($A69,'Annex 2 Designated EHV charges'!$A:$P,11,FALSE)),"")</f>
        <v/>
      </c>
      <c r="H69" s="102" t="str">
        <f>IFERROR(IF(VLOOKUP($A69,'Annex 2 Designated EHV charges'!$A:$P,12,FALSE)=0,"",VLOOKUP($A69,'Annex 2 Designated EHV charges'!$A:$P,12,FALSE)),"")</f>
        <v/>
      </c>
    </row>
    <row r="70" spans="1:8" ht="12.75" customHeight="1" x14ac:dyDescent="0.2">
      <c r="A70" s="95" t="str">
        <f t="array" ref="A70">IFERROR(INDEX('Annex 2 Designated EHV charges'!$A$10:$A$10, MATCH(0, IF(ISBLANK('Annex 2 Designated EHV charges'!$A$10:$A$10),1, COUNTIF(A$4:$A69, 'Annex 2 Designated EHV charges'!$A$10:$A$10)), 0)),"")</f>
        <v/>
      </c>
      <c r="B70" s="95" t="str">
        <f>IF($A70="","",VLOOKUP($A70,'Annex 2 Designated EHV charges'!$A:$O,2,0))</f>
        <v/>
      </c>
      <c r="C70" s="96" t="str">
        <f>IF($A70="","",VLOOKUP($A70,'Annex 2 Designated EHV charges'!$A:$O,3,0))</f>
        <v/>
      </c>
      <c r="D70" s="95" t="str">
        <f>IF($A70="","",VLOOKUP($A70,'Annex 2 Designated EHV charges'!$A:$O,7,0))</f>
        <v/>
      </c>
      <c r="E70" s="100" t="str">
        <f>IFERROR(IF(VLOOKUP($A70,'Annex 2 Designated EHV charges'!$A:$P,9,FALSE)=0,"",VLOOKUP($A70,'Annex 2 Designated EHV charges'!$A:$P,9,FALSE)),"")</f>
        <v/>
      </c>
      <c r="F70" s="101" t="str">
        <f>IFERROR(IF(VLOOKUP($A70,'Annex 2 Designated EHV charges'!$A:$P,10,FALSE)=0,"",VLOOKUP($A70,'Annex 2 Designated EHV charges'!$A:$P,10,FALSE)),"")</f>
        <v/>
      </c>
      <c r="G70" s="102" t="str">
        <f>IFERROR(IF(VLOOKUP($A70,'Annex 2 Designated EHV charges'!$A:$P,11,FALSE)=0,"",VLOOKUP($A70,'Annex 2 Designated EHV charges'!$A:$P,11,FALSE)),"")</f>
        <v/>
      </c>
      <c r="H70" s="102" t="str">
        <f>IFERROR(IF(VLOOKUP($A70,'Annex 2 Designated EHV charges'!$A:$P,12,FALSE)=0,"",VLOOKUP($A70,'Annex 2 Designated EHV charges'!$A:$P,12,FALSE)),"")</f>
        <v/>
      </c>
    </row>
    <row r="71" spans="1:8" ht="12.75" customHeight="1" x14ac:dyDescent="0.2">
      <c r="A71" s="95" t="str">
        <f t="array" ref="A71">IFERROR(INDEX('Annex 2 Designated EHV charges'!$A$10:$A$10, MATCH(0, IF(ISBLANK('Annex 2 Designated EHV charges'!$A$10:$A$10),1, COUNTIF(A$4:$A70, 'Annex 2 Designated EHV charges'!$A$10:$A$10)), 0)),"")</f>
        <v/>
      </c>
      <c r="B71" s="95" t="str">
        <f>IF($A71="","",VLOOKUP($A71,'Annex 2 Designated EHV charges'!$A:$O,2,0))</f>
        <v/>
      </c>
      <c r="C71" s="96" t="str">
        <f>IF($A71="","",VLOOKUP($A71,'Annex 2 Designated EHV charges'!$A:$O,3,0))</f>
        <v/>
      </c>
      <c r="D71" s="95" t="str">
        <f>IF($A71="","",VLOOKUP($A71,'Annex 2 Designated EHV charges'!$A:$O,7,0))</f>
        <v/>
      </c>
      <c r="E71" s="100" t="str">
        <f>IFERROR(IF(VLOOKUP($A71,'Annex 2 Designated EHV charges'!$A:$P,9,FALSE)=0,"",VLOOKUP($A71,'Annex 2 Designated EHV charges'!$A:$P,9,FALSE)),"")</f>
        <v/>
      </c>
      <c r="F71" s="101" t="str">
        <f>IFERROR(IF(VLOOKUP($A71,'Annex 2 Designated EHV charges'!$A:$P,10,FALSE)=0,"",VLOOKUP($A71,'Annex 2 Designated EHV charges'!$A:$P,10,FALSE)),"")</f>
        <v/>
      </c>
      <c r="G71" s="102" t="str">
        <f>IFERROR(IF(VLOOKUP($A71,'Annex 2 Designated EHV charges'!$A:$P,11,FALSE)=0,"",VLOOKUP($A71,'Annex 2 Designated EHV charges'!$A:$P,11,FALSE)),"")</f>
        <v/>
      </c>
      <c r="H71" s="102" t="str">
        <f>IFERROR(IF(VLOOKUP($A71,'Annex 2 Designated EHV charges'!$A:$P,12,FALSE)=0,"",VLOOKUP($A71,'Annex 2 Designated EHV charges'!$A:$P,12,FALSE)),"")</f>
        <v/>
      </c>
    </row>
    <row r="72" spans="1:8" ht="12.75" customHeight="1" x14ac:dyDescent="0.2">
      <c r="A72" s="95" t="str">
        <f t="array" ref="A72">IFERROR(INDEX('Annex 2 Designated EHV charges'!$A$10:$A$10, MATCH(0, IF(ISBLANK('Annex 2 Designated EHV charges'!$A$10:$A$10),1, COUNTIF(A$4:$A71, 'Annex 2 Designated EHV charges'!$A$10:$A$10)), 0)),"")</f>
        <v/>
      </c>
      <c r="B72" s="95" t="str">
        <f>IF($A72="","",VLOOKUP($A72,'Annex 2 Designated EHV charges'!$A:$O,2,0))</f>
        <v/>
      </c>
      <c r="C72" s="96" t="str">
        <f>IF($A72="","",VLOOKUP($A72,'Annex 2 Designated EHV charges'!$A:$O,3,0))</f>
        <v/>
      </c>
      <c r="D72" s="95" t="str">
        <f>IF($A72="","",VLOOKUP($A72,'Annex 2 Designated EHV charges'!$A:$O,7,0))</f>
        <v/>
      </c>
      <c r="E72" s="100" t="str">
        <f>IFERROR(IF(VLOOKUP($A72,'Annex 2 Designated EHV charges'!$A:$P,9,FALSE)=0,"",VLOOKUP($A72,'Annex 2 Designated EHV charges'!$A:$P,9,FALSE)),"")</f>
        <v/>
      </c>
      <c r="F72" s="101" t="str">
        <f>IFERROR(IF(VLOOKUP($A72,'Annex 2 Designated EHV charges'!$A:$P,10,FALSE)=0,"",VLOOKUP($A72,'Annex 2 Designated EHV charges'!$A:$P,10,FALSE)),"")</f>
        <v/>
      </c>
      <c r="G72" s="102" t="str">
        <f>IFERROR(IF(VLOOKUP($A72,'Annex 2 Designated EHV charges'!$A:$P,11,FALSE)=0,"",VLOOKUP($A72,'Annex 2 Designated EHV charges'!$A:$P,11,FALSE)),"")</f>
        <v/>
      </c>
      <c r="H72" s="102" t="str">
        <f>IFERROR(IF(VLOOKUP($A72,'Annex 2 Designated EHV charges'!$A:$P,12,FALSE)=0,"",VLOOKUP($A72,'Annex 2 Designated EHV charges'!$A:$P,12,FALSE)),"")</f>
        <v/>
      </c>
    </row>
    <row r="73" spans="1:8" ht="12.75" customHeight="1" x14ac:dyDescent="0.2">
      <c r="A73" s="95" t="str">
        <f t="array" ref="A73">IFERROR(INDEX('Annex 2 Designated EHV charges'!$A$10:$A$10, MATCH(0, IF(ISBLANK('Annex 2 Designated EHV charges'!$A$10:$A$10),1, COUNTIF(A$4:$A72, 'Annex 2 Designated EHV charges'!$A$10:$A$10)), 0)),"")</f>
        <v/>
      </c>
      <c r="B73" s="95" t="str">
        <f>IF($A73="","",VLOOKUP($A73,'Annex 2 Designated EHV charges'!$A:$O,2,0))</f>
        <v/>
      </c>
      <c r="C73" s="96" t="str">
        <f>IF($A73="","",VLOOKUP($A73,'Annex 2 Designated EHV charges'!$A:$O,3,0))</f>
        <v/>
      </c>
      <c r="D73" s="95" t="str">
        <f>IF($A73="","",VLOOKUP($A73,'Annex 2 Designated EHV charges'!$A:$O,7,0))</f>
        <v/>
      </c>
      <c r="E73" s="100" t="str">
        <f>IFERROR(IF(VLOOKUP($A73,'Annex 2 Designated EHV charges'!$A:$P,9,FALSE)=0,"",VLOOKUP($A73,'Annex 2 Designated EHV charges'!$A:$P,9,FALSE)),"")</f>
        <v/>
      </c>
      <c r="F73" s="101" t="str">
        <f>IFERROR(IF(VLOOKUP($A73,'Annex 2 Designated EHV charges'!$A:$P,10,FALSE)=0,"",VLOOKUP($A73,'Annex 2 Designated EHV charges'!$A:$P,10,FALSE)),"")</f>
        <v/>
      </c>
      <c r="G73" s="102" t="str">
        <f>IFERROR(IF(VLOOKUP($A73,'Annex 2 Designated EHV charges'!$A:$P,11,FALSE)=0,"",VLOOKUP($A73,'Annex 2 Designated EHV charges'!$A:$P,11,FALSE)),"")</f>
        <v/>
      </c>
      <c r="H73" s="102" t="str">
        <f>IFERROR(IF(VLOOKUP($A73,'Annex 2 Designated EHV charges'!$A:$P,12,FALSE)=0,"",VLOOKUP($A73,'Annex 2 Designated EHV charges'!$A:$P,12,FALSE)),"")</f>
        <v/>
      </c>
    </row>
    <row r="74" spans="1:8" ht="12.75" customHeight="1" x14ac:dyDescent="0.2">
      <c r="A74" s="95" t="str">
        <f t="array" ref="A74">IFERROR(INDEX('Annex 2 Designated EHV charges'!$A$10:$A$10, MATCH(0, IF(ISBLANK('Annex 2 Designated EHV charges'!$A$10:$A$10),1, COUNTIF(A$4:$A73, 'Annex 2 Designated EHV charges'!$A$10:$A$10)), 0)),"")</f>
        <v/>
      </c>
      <c r="B74" s="95" t="str">
        <f>IF($A74="","",VLOOKUP($A74,'Annex 2 Designated EHV charges'!$A:$O,2,0))</f>
        <v/>
      </c>
      <c r="C74" s="96" t="str">
        <f>IF($A74="","",VLOOKUP($A74,'Annex 2 Designated EHV charges'!$A:$O,3,0))</f>
        <v/>
      </c>
      <c r="D74" s="95" t="str">
        <f>IF($A74="","",VLOOKUP($A74,'Annex 2 Designated EHV charges'!$A:$O,7,0))</f>
        <v/>
      </c>
      <c r="E74" s="100" t="str">
        <f>IFERROR(IF(VLOOKUP($A74,'Annex 2 Designated EHV charges'!$A:$P,9,FALSE)=0,"",VLOOKUP($A74,'Annex 2 Designated EHV charges'!$A:$P,9,FALSE)),"")</f>
        <v/>
      </c>
      <c r="F74" s="101" t="str">
        <f>IFERROR(IF(VLOOKUP($A74,'Annex 2 Designated EHV charges'!$A:$P,10,FALSE)=0,"",VLOOKUP($A74,'Annex 2 Designated EHV charges'!$A:$P,10,FALSE)),"")</f>
        <v/>
      </c>
      <c r="G74" s="102" t="str">
        <f>IFERROR(IF(VLOOKUP($A74,'Annex 2 Designated EHV charges'!$A:$P,11,FALSE)=0,"",VLOOKUP($A74,'Annex 2 Designated EHV charges'!$A:$P,11,FALSE)),"")</f>
        <v/>
      </c>
      <c r="H74" s="102" t="str">
        <f>IFERROR(IF(VLOOKUP($A74,'Annex 2 Designated EHV charges'!$A:$P,12,FALSE)=0,"",VLOOKUP($A74,'Annex 2 Designated EHV charges'!$A:$P,12,FALSE)),"")</f>
        <v/>
      </c>
    </row>
    <row r="75" spans="1:8" ht="12.75" customHeight="1" x14ac:dyDescent="0.2">
      <c r="A75" s="95" t="str">
        <f t="array" ref="A75">IFERROR(INDEX('Annex 2 Designated EHV charges'!$A$10:$A$10, MATCH(0, IF(ISBLANK('Annex 2 Designated EHV charges'!$A$10:$A$10),1, COUNTIF(A$4:$A74, 'Annex 2 Designated EHV charges'!$A$10:$A$10)), 0)),"")</f>
        <v/>
      </c>
      <c r="B75" s="95" t="str">
        <f>IF($A75="","",VLOOKUP($A75,'Annex 2 Designated EHV charges'!$A:$O,2,0))</f>
        <v/>
      </c>
      <c r="C75" s="96" t="str">
        <f>IF($A75="","",VLOOKUP($A75,'Annex 2 Designated EHV charges'!$A:$O,3,0))</f>
        <v/>
      </c>
      <c r="D75" s="95" t="str">
        <f>IF($A75="","",VLOOKUP($A75,'Annex 2 Designated EHV charges'!$A:$O,7,0))</f>
        <v/>
      </c>
      <c r="E75" s="100" t="str">
        <f>IFERROR(IF(VLOOKUP($A75,'Annex 2 Designated EHV charges'!$A:$P,9,FALSE)=0,"",VLOOKUP($A75,'Annex 2 Designated EHV charges'!$A:$P,9,FALSE)),"")</f>
        <v/>
      </c>
      <c r="F75" s="101" t="str">
        <f>IFERROR(IF(VLOOKUP($A75,'Annex 2 Designated EHV charges'!$A:$P,10,FALSE)=0,"",VLOOKUP($A75,'Annex 2 Designated EHV charges'!$A:$P,10,FALSE)),"")</f>
        <v/>
      </c>
      <c r="G75" s="102" t="str">
        <f>IFERROR(IF(VLOOKUP($A75,'Annex 2 Designated EHV charges'!$A:$P,11,FALSE)=0,"",VLOOKUP($A75,'Annex 2 Designated EHV charges'!$A:$P,11,FALSE)),"")</f>
        <v/>
      </c>
      <c r="H75" s="102" t="str">
        <f>IFERROR(IF(VLOOKUP($A75,'Annex 2 Designated EHV charges'!$A:$P,12,FALSE)=0,"",VLOOKUP($A75,'Annex 2 Designated EHV charges'!$A:$P,12,FALSE)),"")</f>
        <v/>
      </c>
    </row>
    <row r="76" spans="1:8" ht="12.75" customHeight="1" x14ac:dyDescent="0.2">
      <c r="A76" s="95" t="str">
        <f t="array" ref="A76">IFERROR(INDEX('Annex 2 Designated EHV charges'!$A$10:$A$10, MATCH(0, IF(ISBLANK('Annex 2 Designated EHV charges'!$A$10:$A$10),1, COUNTIF(A$4:$A75, 'Annex 2 Designated EHV charges'!$A$10:$A$10)), 0)),"")</f>
        <v/>
      </c>
      <c r="B76" s="95" t="str">
        <f>IF($A76="","",VLOOKUP($A76,'Annex 2 Designated EHV charges'!$A:$O,2,0))</f>
        <v/>
      </c>
      <c r="C76" s="96" t="str">
        <f>IF($A76="","",VLOOKUP($A76,'Annex 2 Designated EHV charges'!$A:$O,3,0))</f>
        <v/>
      </c>
      <c r="D76" s="95" t="str">
        <f>IF($A76="","",VLOOKUP($A76,'Annex 2 Designated EHV charges'!$A:$O,7,0))</f>
        <v/>
      </c>
      <c r="E76" s="100" t="str">
        <f>IFERROR(IF(VLOOKUP($A76,'Annex 2 Designated EHV charges'!$A:$P,9,FALSE)=0,"",VLOOKUP($A76,'Annex 2 Designated EHV charges'!$A:$P,9,FALSE)),"")</f>
        <v/>
      </c>
      <c r="F76" s="101" t="str">
        <f>IFERROR(IF(VLOOKUP($A76,'Annex 2 Designated EHV charges'!$A:$P,10,FALSE)=0,"",VLOOKUP($A76,'Annex 2 Designated EHV charges'!$A:$P,10,FALSE)),"")</f>
        <v/>
      </c>
      <c r="G76" s="102" t="str">
        <f>IFERROR(IF(VLOOKUP($A76,'Annex 2 Designated EHV charges'!$A:$P,11,FALSE)=0,"",VLOOKUP($A76,'Annex 2 Designated EHV charges'!$A:$P,11,FALSE)),"")</f>
        <v/>
      </c>
      <c r="H76" s="102" t="str">
        <f>IFERROR(IF(VLOOKUP($A76,'Annex 2 Designated EHV charges'!$A:$P,12,FALSE)=0,"",VLOOKUP($A76,'Annex 2 Designated EHV charges'!$A:$P,12,FALSE)),"")</f>
        <v/>
      </c>
    </row>
    <row r="77" spans="1:8" ht="12.75" customHeight="1" x14ac:dyDescent="0.2">
      <c r="A77" s="95" t="str">
        <f t="array" ref="A77">IFERROR(INDEX('Annex 2 Designated EHV charges'!$A$10:$A$10, MATCH(0, IF(ISBLANK('Annex 2 Designated EHV charges'!$A$10:$A$10),1, COUNTIF(A$4:$A76, 'Annex 2 Designated EHV charges'!$A$10:$A$10)), 0)),"")</f>
        <v/>
      </c>
      <c r="B77" s="95" t="str">
        <f>IF($A77="","",VLOOKUP($A77,'Annex 2 Designated EHV charges'!$A:$O,2,0))</f>
        <v/>
      </c>
      <c r="C77" s="96" t="str">
        <f>IF($A77="","",VLOOKUP($A77,'Annex 2 Designated EHV charges'!$A:$O,3,0))</f>
        <v/>
      </c>
      <c r="D77" s="95" t="str">
        <f>IF($A77="","",VLOOKUP($A77,'Annex 2 Designated EHV charges'!$A:$O,7,0))</f>
        <v/>
      </c>
      <c r="E77" s="100" t="str">
        <f>IFERROR(IF(VLOOKUP($A77,'Annex 2 Designated EHV charges'!$A:$P,9,FALSE)=0,"",VLOOKUP($A77,'Annex 2 Designated EHV charges'!$A:$P,9,FALSE)),"")</f>
        <v/>
      </c>
      <c r="F77" s="101" t="str">
        <f>IFERROR(IF(VLOOKUP($A77,'Annex 2 Designated EHV charges'!$A:$P,10,FALSE)=0,"",VLOOKUP($A77,'Annex 2 Designated EHV charges'!$A:$P,10,FALSE)),"")</f>
        <v/>
      </c>
      <c r="G77" s="102" t="str">
        <f>IFERROR(IF(VLOOKUP($A77,'Annex 2 Designated EHV charges'!$A:$P,11,FALSE)=0,"",VLOOKUP($A77,'Annex 2 Designated EHV charges'!$A:$P,11,FALSE)),"")</f>
        <v/>
      </c>
      <c r="H77" s="102" t="str">
        <f>IFERROR(IF(VLOOKUP($A77,'Annex 2 Designated EHV charges'!$A:$P,12,FALSE)=0,"",VLOOKUP($A77,'Annex 2 Designated EHV charges'!$A:$P,12,FALSE)),"")</f>
        <v/>
      </c>
    </row>
    <row r="78" spans="1:8" ht="12.75" customHeight="1" x14ac:dyDescent="0.2">
      <c r="A78" s="95" t="str">
        <f t="array" ref="A78">IFERROR(INDEX('Annex 2 Designated EHV charges'!$A$10:$A$10, MATCH(0, IF(ISBLANK('Annex 2 Designated EHV charges'!$A$10:$A$10),1, COUNTIF(A$4:$A77, 'Annex 2 Designated EHV charges'!$A$10:$A$10)), 0)),"")</f>
        <v/>
      </c>
      <c r="B78" s="95" t="str">
        <f>IF($A78="","",VLOOKUP($A78,'Annex 2 Designated EHV charges'!$A:$O,2,0))</f>
        <v/>
      </c>
      <c r="C78" s="96" t="str">
        <f>IF($A78="","",VLOOKUP($A78,'Annex 2 Designated EHV charges'!$A:$O,3,0))</f>
        <v/>
      </c>
      <c r="D78" s="95" t="str">
        <f>IF($A78="","",VLOOKUP($A78,'Annex 2 Designated EHV charges'!$A:$O,7,0))</f>
        <v/>
      </c>
      <c r="E78" s="100" t="str">
        <f>IFERROR(IF(VLOOKUP($A78,'Annex 2 Designated EHV charges'!$A:$P,9,FALSE)=0,"",VLOOKUP($A78,'Annex 2 Designated EHV charges'!$A:$P,9,FALSE)),"")</f>
        <v/>
      </c>
      <c r="F78" s="101" t="str">
        <f>IFERROR(IF(VLOOKUP($A78,'Annex 2 Designated EHV charges'!$A:$P,10,FALSE)=0,"",VLOOKUP($A78,'Annex 2 Designated EHV charges'!$A:$P,10,FALSE)),"")</f>
        <v/>
      </c>
      <c r="G78" s="102" t="str">
        <f>IFERROR(IF(VLOOKUP($A78,'Annex 2 Designated EHV charges'!$A:$P,11,FALSE)=0,"",VLOOKUP($A78,'Annex 2 Designated EHV charges'!$A:$P,11,FALSE)),"")</f>
        <v/>
      </c>
      <c r="H78" s="102" t="str">
        <f>IFERROR(IF(VLOOKUP($A78,'Annex 2 Designated EHV charges'!$A:$P,12,FALSE)=0,"",VLOOKUP($A78,'Annex 2 Designated EHV charges'!$A:$P,12,FALSE)),"")</f>
        <v/>
      </c>
    </row>
    <row r="79" spans="1:8" ht="12.75" customHeight="1" x14ac:dyDescent="0.2">
      <c r="A79" s="95" t="str">
        <f t="array" ref="A79">IFERROR(INDEX('Annex 2 Designated EHV charges'!$A$10:$A$10, MATCH(0, IF(ISBLANK('Annex 2 Designated EHV charges'!$A$10:$A$10),1, COUNTIF(A$4:$A78, 'Annex 2 Designated EHV charges'!$A$10:$A$10)), 0)),"")</f>
        <v/>
      </c>
      <c r="B79" s="95" t="str">
        <f>IF($A79="","",VLOOKUP($A79,'Annex 2 Designated EHV charges'!$A:$O,2,0))</f>
        <v/>
      </c>
      <c r="C79" s="96" t="str">
        <f>IF($A79="","",VLOOKUP($A79,'Annex 2 Designated EHV charges'!$A:$O,3,0))</f>
        <v/>
      </c>
      <c r="D79" s="95" t="str">
        <f>IF($A79="","",VLOOKUP($A79,'Annex 2 Designated EHV charges'!$A:$O,7,0))</f>
        <v/>
      </c>
      <c r="E79" s="100" t="str">
        <f>IFERROR(IF(VLOOKUP($A79,'Annex 2 Designated EHV charges'!$A:$P,9,FALSE)=0,"",VLOOKUP($A79,'Annex 2 Designated EHV charges'!$A:$P,9,FALSE)),"")</f>
        <v/>
      </c>
      <c r="F79" s="101" t="str">
        <f>IFERROR(IF(VLOOKUP($A79,'Annex 2 Designated EHV charges'!$A:$P,10,FALSE)=0,"",VLOOKUP($A79,'Annex 2 Designated EHV charges'!$A:$P,10,FALSE)),"")</f>
        <v/>
      </c>
      <c r="G79" s="102" t="str">
        <f>IFERROR(IF(VLOOKUP($A79,'Annex 2 Designated EHV charges'!$A:$P,11,FALSE)=0,"",VLOOKUP($A79,'Annex 2 Designated EHV charges'!$A:$P,11,FALSE)),"")</f>
        <v/>
      </c>
      <c r="H79" s="102" t="str">
        <f>IFERROR(IF(VLOOKUP($A79,'Annex 2 Designated EHV charges'!$A:$P,12,FALSE)=0,"",VLOOKUP($A79,'Annex 2 Designated EHV charges'!$A:$P,12,FALSE)),"")</f>
        <v/>
      </c>
    </row>
    <row r="80" spans="1:8" ht="12.75" customHeight="1" x14ac:dyDescent="0.2">
      <c r="A80" s="95" t="str">
        <f t="array" ref="A80">IFERROR(INDEX('Annex 2 Designated EHV charges'!$A$10:$A$10, MATCH(0, IF(ISBLANK('Annex 2 Designated EHV charges'!$A$10:$A$10),1, COUNTIF(A$4:$A79, 'Annex 2 Designated EHV charges'!$A$10:$A$10)), 0)),"")</f>
        <v/>
      </c>
      <c r="B80" s="95" t="str">
        <f>IF($A80="","",VLOOKUP($A80,'Annex 2 Designated EHV charges'!$A:$O,2,0))</f>
        <v/>
      </c>
      <c r="C80" s="96" t="str">
        <f>IF($A80="","",VLOOKUP($A80,'Annex 2 Designated EHV charges'!$A:$O,3,0))</f>
        <v/>
      </c>
      <c r="D80" s="95" t="str">
        <f>IF($A80="","",VLOOKUP($A80,'Annex 2 Designated EHV charges'!$A:$O,7,0))</f>
        <v/>
      </c>
      <c r="E80" s="100" t="str">
        <f>IFERROR(IF(VLOOKUP($A80,'Annex 2 Designated EHV charges'!$A:$P,9,FALSE)=0,"",VLOOKUP($A80,'Annex 2 Designated EHV charges'!$A:$P,9,FALSE)),"")</f>
        <v/>
      </c>
      <c r="F80" s="101" t="str">
        <f>IFERROR(IF(VLOOKUP($A80,'Annex 2 Designated EHV charges'!$A:$P,10,FALSE)=0,"",VLOOKUP($A80,'Annex 2 Designated EHV charges'!$A:$P,10,FALSE)),"")</f>
        <v/>
      </c>
      <c r="G80" s="102" t="str">
        <f>IFERROR(IF(VLOOKUP($A80,'Annex 2 Designated EHV charges'!$A:$P,11,FALSE)=0,"",VLOOKUP($A80,'Annex 2 Designated EHV charges'!$A:$P,11,FALSE)),"")</f>
        <v/>
      </c>
      <c r="H80" s="102" t="str">
        <f>IFERROR(IF(VLOOKUP($A80,'Annex 2 Designated EHV charges'!$A:$P,12,FALSE)=0,"",VLOOKUP($A80,'Annex 2 Designated EHV charges'!$A:$P,12,FALSE)),"")</f>
        <v/>
      </c>
    </row>
    <row r="81" spans="1:8" ht="12.75" customHeight="1" x14ac:dyDescent="0.2">
      <c r="A81" s="95" t="str">
        <f t="array" ref="A81">IFERROR(INDEX('Annex 2 Designated EHV charges'!$A$10:$A$10, MATCH(0, IF(ISBLANK('Annex 2 Designated EHV charges'!$A$10:$A$10),1, COUNTIF(A$4:$A80, 'Annex 2 Designated EHV charges'!$A$10:$A$10)), 0)),"")</f>
        <v/>
      </c>
      <c r="B81" s="95" t="str">
        <f>IF($A81="","",VLOOKUP($A81,'Annex 2 Designated EHV charges'!$A:$O,2,0))</f>
        <v/>
      </c>
      <c r="C81" s="96" t="str">
        <f>IF($A81="","",VLOOKUP($A81,'Annex 2 Designated EHV charges'!$A:$O,3,0))</f>
        <v/>
      </c>
      <c r="D81" s="95" t="str">
        <f>IF($A81="","",VLOOKUP($A81,'Annex 2 Designated EHV charges'!$A:$O,7,0))</f>
        <v/>
      </c>
      <c r="E81" s="100" t="str">
        <f>IFERROR(IF(VLOOKUP($A81,'Annex 2 Designated EHV charges'!$A:$P,9,FALSE)=0,"",VLOOKUP($A81,'Annex 2 Designated EHV charges'!$A:$P,9,FALSE)),"")</f>
        <v/>
      </c>
      <c r="F81" s="101" t="str">
        <f>IFERROR(IF(VLOOKUP($A81,'Annex 2 Designated EHV charges'!$A:$P,10,FALSE)=0,"",VLOOKUP($A81,'Annex 2 Designated EHV charges'!$A:$P,10,FALSE)),"")</f>
        <v/>
      </c>
      <c r="G81" s="102" t="str">
        <f>IFERROR(IF(VLOOKUP($A81,'Annex 2 Designated EHV charges'!$A:$P,11,FALSE)=0,"",VLOOKUP($A81,'Annex 2 Designated EHV charges'!$A:$P,11,FALSE)),"")</f>
        <v/>
      </c>
      <c r="H81" s="102" t="str">
        <f>IFERROR(IF(VLOOKUP($A81,'Annex 2 Designated EHV charges'!$A:$P,12,FALSE)=0,"",VLOOKUP($A81,'Annex 2 Designated EHV charges'!$A:$P,12,FALSE)),"")</f>
        <v/>
      </c>
    </row>
    <row r="82" spans="1:8" ht="12.75" customHeight="1" x14ac:dyDescent="0.2">
      <c r="A82" s="95" t="str">
        <f t="array" ref="A82">IFERROR(INDEX('Annex 2 Designated EHV charges'!$A$10:$A$10, MATCH(0, IF(ISBLANK('Annex 2 Designated EHV charges'!$A$10:$A$10),1, COUNTIF(A$4:$A81, 'Annex 2 Designated EHV charges'!$A$10:$A$10)), 0)),"")</f>
        <v/>
      </c>
      <c r="B82" s="95" t="str">
        <f>IF($A82="","",VLOOKUP($A82,'Annex 2 Designated EHV charges'!$A:$O,2,0))</f>
        <v/>
      </c>
      <c r="C82" s="96" t="str">
        <f>IF($A82="","",VLOOKUP($A82,'Annex 2 Designated EHV charges'!$A:$O,3,0))</f>
        <v/>
      </c>
      <c r="D82" s="95" t="str">
        <f>IF($A82="","",VLOOKUP($A82,'Annex 2 Designated EHV charges'!$A:$O,7,0))</f>
        <v/>
      </c>
      <c r="E82" s="100" t="str">
        <f>IFERROR(IF(VLOOKUP($A82,'Annex 2 Designated EHV charges'!$A:$P,9,FALSE)=0,"",VLOOKUP($A82,'Annex 2 Designated EHV charges'!$A:$P,9,FALSE)),"")</f>
        <v/>
      </c>
      <c r="F82" s="101" t="str">
        <f>IFERROR(IF(VLOOKUP($A82,'Annex 2 Designated EHV charges'!$A:$P,10,FALSE)=0,"",VLOOKUP($A82,'Annex 2 Designated EHV charges'!$A:$P,10,FALSE)),"")</f>
        <v/>
      </c>
      <c r="G82" s="102" t="str">
        <f>IFERROR(IF(VLOOKUP($A82,'Annex 2 Designated EHV charges'!$A:$P,11,FALSE)=0,"",VLOOKUP($A82,'Annex 2 Designated EHV charges'!$A:$P,11,FALSE)),"")</f>
        <v/>
      </c>
      <c r="H82" s="102" t="str">
        <f>IFERROR(IF(VLOOKUP($A82,'Annex 2 Designated EHV charges'!$A:$P,12,FALSE)=0,"",VLOOKUP($A82,'Annex 2 Designated EHV charges'!$A:$P,12,FALSE)),"")</f>
        <v/>
      </c>
    </row>
    <row r="83" spans="1:8" ht="12.75" customHeight="1" x14ac:dyDescent="0.2">
      <c r="A83" s="95" t="str">
        <f t="array" ref="A83">IFERROR(INDEX('Annex 2 Designated EHV charges'!$A$10:$A$10, MATCH(0, IF(ISBLANK('Annex 2 Designated EHV charges'!$A$10:$A$10),1, COUNTIF(A$4:$A82, 'Annex 2 Designated EHV charges'!$A$10:$A$10)), 0)),"")</f>
        <v/>
      </c>
      <c r="B83" s="95" t="str">
        <f>IF($A83="","",VLOOKUP($A83,'Annex 2 Designated EHV charges'!$A:$O,2,0))</f>
        <v/>
      </c>
      <c r="C83" s="96" t="str">
        <f>IF($A83="","",VLOOKUP($A83,'Annex 2 Designated EHV charges'!$A:$O,3,0))</f>
        <v/>
      </c>
      <c r="D83" s="95" t="str">
        <f>IF($A83="","",VLOOKUP($A83,'Annex 2 Designated EHV charges'!$A:$O,7,0))</f>
        <v/>
      </c>
      <c r="E83" s="100" t="str">
        <f>IFERROR(IF(VLOOKUP($A83,'Annex 2 Designated EHV charges'!$A:$P,9,FALSE)=0,"",VLOOKUP($A83,'Annex 2 Designated EHV charges'!$A:$P,9,FALSE)),"")</f>
        <v/>
      </c>
      <c r="F83" s="101" t="str">
        <f>IFERROR(IF(VLOOKUP($A83,'Annex 2 Designated EHV charges'!$A:$P,10,FALSE)=0,"",VLOOKUP($A83,'Annex 2 Designated EHV charges'!$A:$P,10,FALSE)),"")</f>
        <v/>
      </c>
      <c r="G83" s="102" t="str">
        <f>IFERROR(IF(VLOOKUP($A83,'Annex 2 Designated EHV charges'!$A:$P,11,FALSE)=0,"",VLOOKUP($A83,'Annex 2 Designated EHV charges'!$A:$P,11,FALSE)),"")</f>
        <v/>
      </c>
      <c r="H83" s="102" t="str">
        <f>IFERROR(IF(VLOOKUP($A83,'Annex 2 Designated EHV charges'!$A:$P,12,FALSE)=0,"",VLOOKUP($A83,'Annex 2 Designated EHV charges'!$A:$P,12,FALSE)),"")</f>
        <v/>
      </c>
    </row>
    <row r="84" spans="1:8" ht="12.75" customHeight="1" x14ac:dyDescent="0.2">
      <c r="A84" s="95" t="str">
        <f t="array" ref="A84">IFERROR(INDEX('Annex 2 Designated EHV charges'!$A$10:$A$10, MATCH(0, IF(ISBLANK('Annex 2 Designated EHV charges'!$A$10:$A$10),1, COUNTIF(A$4:$A83, 'Annex 2 Designated EHV charges'!$A$10:$A$10)), 0)),"")</f>
        <v/>
      </c>
      <c r="B84" s="95" t="str">
        <f>IF($A84="","",VLOOKUP($A84,'Annex 2 Designated EHV charges'!$A:$O,2,0))</f>
        <v/>
      </c>
      <c r="C84" s="96" t="str">
        <f>IF($A84="","",VLOOKUP($A84,'Annex 2 Designated EHV charges'!$A:$O,3,0))</f>
        <v/>
      </c>
      <c r="D84" s="95" t="str">
        <f>IF($A84="","",VLOOKUP($A84,'Annex 2 Designated EHV charges'!$A:$O,7,0))</f>
        <v/>
      </c>
      <c r="E84" s="100" t="str">
        <f>IFERROR(IF(VLOOKUP($A84,'Annex 2 Designated EHV charges'!$A:$P,9,FALSE)=0,"",VLOOKUP($A84,'Annex 2 Designated EHV charges'!$A:$P,9,FALSE)),"")</f>
        <v/>
      </c>
      <c r="F84" s="101" t="str">
        <f>IFERROR(IF(VLOOKUP($A84,'Annex 2 Designated EHV charges'!$A:$P,10,FALSE)=0,"",VLOOKUP($A84,'Annex 2 Designated EHV charges'!$A:$P,10,FALSE)),"")</f>
        <v/>
      </c>
      <c r="G84" s="102" t="str">
        <f>IFERROR(IF(VLOOKUP($A84,'Annex 2 Designated EHV charges'!$A:$P,11,FALSE)=0,"",VLOOKUP($A84,'Annex 2 Designated EHV charges'!$A:$P,11,FALSE)),"")</f>
        <v/>
      </c>
      <c r="H84" s="102" t="str">
        <f>IFERROR(IF(VLOOKUP($A84,'Annex 2 Designated EHV charges'!$A:$P,12,FALSE)=0,"",VLOOKUP($A84,'Annex 2 Designated EHV charges'!$A:$P,12,FALSE)),"")</f>
        <v/>
      </c>
    </row>
    <row r="85" spans="1:8" ht="12.75" customHeight="1" x14ac:dyDescent="0.2">
      <c r="A85" s="95" t="str">
        <f t="array" ref="A85">IFERROR(INDEX('Annex 2 Designated EHV charges'!$A$10:$A$10, MATCH(0, IF(ISBLANK('Annex 2 Designated EHV charges'!$A$10:$A$10),1, COUNTIF(A$4:$A84, 'Annex 2 Designated EHV charges'!$A$10:$A$10)), 0)),"")</f>
        <v/>
      </c>
      <c r="B85" s="95" t="str">
        <f>IF($A85="","",VLOOKUP($A85,'Annex 2 Designated EHV charges'!$A:$O,2,0))</f>
        <v/>
      </c>
      <c r="C85" s="96" t="str">
        <f>IF($A85="","",VLOOKUP($A85,'Annex 2 Designated EHV charges'!$A:$O,3,0))</f>
        <v/>
      </c>
      <c r="D85" s="95" t="str">
        <f>IF($A85="","",VLOOKUP($A85,'Annex 2 Designated EHV charges'!$A:$O,7,0))</f>
        <v/>
      </c>
      <c r="E85" s="100" t="str">
        <f>IFERROR(IF(VLOOKUP($A85,'Annex 2 Designated EHV charges'!$A:$P,9,FALSE)=0,"",VLOOKUP($A85,'Annex 2 Designated EHV charges'!$A:$P,9,FALSE)),"")</f>
        <v/>
      </c>
      <c r="F85" s="101" t="str">
        <f>IFERROR(IF(VLOOKUP($A85,'Annex 2 Designated EHV charges'!$A:$P,10,FALSE)=0,"",VLOOKUP($A85,'Annex 2 Designated EHV charges'!$A:$P,10,FALSE)),"")</f>
        <v/>
      </c>
      <c r="G85" s="102" t="str">
        <f>IFERROR(IF(VLOOKUP($A85,'Annex 2 Designated EHV charges'!$A:$P,11,FALSE)=0,"",VLOOKUP($A85,'Annex 2 Designated EHV charges'!$A:$P,11,FALSE)),"")</f>
        <v/>
      </c>
      <c r="H85" s="102" t="str">
        <f>IFERROR(IF(VLOOKUP($A85,'Annex 2 Designated EHV charges'!$A:$P,12,FALSE)=0,"",VLOOKUP($A85,'Annex 2 Designated EHV charges'!$A:$P,12,FALSE)),"")</f>
        <v/>
      </c>
    </row>
    <row r="86" spans="1:8" ht="12.75" customHeight="1" x14ac:dyDescent="0.2">
      <c r="A86" s="95" t="str">
        <f t="array" ref="A86">IFERROR(INDEX('Annex 2 Designated EHV charges'!$A$10:$A$10, MATCH(0, IF(ISBLANK('Annex 2 Designated EHV charges'!$A$10:$A$10),1, COUNTIF(A$4:$A85, 'Annex 2 Designated EHV charges'!$A$10:$A$10)), 0)),"")</f>
        <v/>
      </c>
      <c r="B86" s="95" t="str">
        <f>IF($A86="","",VLOOKUP($A86,'Annex 2 Designated EHV charges'!$A:$O,2,0))</f>
        <v/>
      </c>
      <c r="C86" s="96" t="str">
        <f>IF($A86="","",VLOOKUP($A86,'Annex 2 Designated EHV charges'!$A:$O,3,0))</f>
        <v/>
      </c>
      <c r="D86" s="95" t="str">
        <f>IF($A86="","",VLOOKUP($A86,'Annex 2 Designated EHV charges'!$A:$O,7,0))</f>
        <v/>
      </c>
      <c r="E86" s="100" t="str">
        <f>IFERROR(IF(VLOOKUP($A86,'Annex 2 Designated EHV charges'!$A:$P,9,FALSE)=0,"",VLOOKUP($A86,'Annex 2 Designated EHV charges'!$A:$P,9,FALSE)),"")</f>
        <v/>
      </c>
      <c r="F86" s="101" t="str">
        <f>IFERROR(IF(VLOOKUP($A86,'Annex 2 Designated EHV charges'!$A:$P,10,FALSE)=0,"",VLOOKUP($A86,'Annex 2 Designated EHV charges'!$A:$P,10,FALSE)),"")</f>
        <v/>
      </c>
      <c r="G86" s="102" t="str">
        <f>IFERROR(IF(VLOOKUP($A86,'Annex 2 Designated EHV charges'!$A:$P,11,FALSE)=0,"",VLOOKUP($A86,'Annex 2 Designated EHV charges'!$A:$P,11,FALSE)),"")</f>
        <v/>
      </c>
      <c r="H86" s="102" t="str">
        <f>IFERROR(IF(VLOOKUP($A86,'Annex 2 Designated EHV charges'!$A:$P,12,FALSE)=0,"",VLOOKUP($A86,'Annex 2 Designated EHV charges'!$A:$P,12,FALSE)),"")</f>
        <v/>
      </c>
    </row>
    <row r="87" spans="1:8" ht="12.75" customHeight="1" x14ac:dyDescent="0.2">
      <c r="A87" s="95" t="str">
        <f t="array" ref="A87">IFERROR(INDEX('Annex 2 Designated EHV charges'!$A$10:$A$10, MATCH(0, IF(ISBLANK('Annex 2 Designated EHV charges'!$A$10:$A$10),1, COUNTIF(A$4:$A86, 'Annex 2 Designated EHV charges'!$A$10:$A$10)), 0)),"")</f>
        <v/>
      </c>
      <c r="B87" s="95" t="str">
        <f>IF($A87="","",VLOOKUP($A87,'Annex 2 Designated EHV charges'!$A:$O,2,0))</f>
        <v/>
      </c>
      <c r="C87" s="96" t="str">
        <f>IF($A87="","",VLOOKUP($A87,'Annex 2 Designated EHV charges'!$A:$O,3,0))</f>
        <v/>
      </c>
      <c r="D87" s="95" t="str">
        <f>IF($A87="","",VLOOKUP($A87,'Annex 2 Designated EHV charges'!$A:$O,7,0))</f>
        <v/>
      </c>
      <c r="E87" s="100" t="str">
        <f>IFERROR(IF(VLOOKUP($A87,'Annex 2 Designated EHV charges'!$A:$P,9,FALSE)=0,"",VLOOKUP($A87,'Annex 2 Designated EHV charges'!$A:$P,9,FALSE)),"")</f>
        <v/>
      </c>
      <c r="F87" s="101" t="str">
        <f>IFERROR(IF(VLOOKUP($A87,'Annex 2 Designated EHV charges'!$A:$P,10,FALSE)=0,"",VLOOKUP($A87,'Annex 2 Designated EHV charges'!$A:$P,10,FALSE)),"")</f>
        <v/>
      </c>
      <c r="G87" s="102" t="str">
        <f>IFERROR(IF(VLOOKUP($A87,'Annex 2 Designated EHV charges'!$A:$P,11,FALSE)=0,"",VLOOKUP($A87,'Annex 2 Designated EHV charges'!$A:$P,11,FALSE)),"")</f>
        <v/>
      </c>
      <c r="H87" s="102" t="str">
        <f>IFERROR(IF(VLOOKUP($A87,'Annex 2 Designated EHV charges'!$A:$P,12,FALSE)=0,"",VLOOKUP($A87,'Annex 2 Designated EHV charges'!$A:$P,12,FALSE)),"")</f>
        <v/>
      </c>
    </row>
    <row r="88" spans="1:8" ht="12.75" customHeight="1" x14ac:dyDescent="0.2">
      <c r="A88" s="95" t="str">
        <f t="array" ref="A88">IFERROR(INDEX('Annex 2 Designated EHV charges'!$A$10:$A$10, MATCH(0, IF(ISBLANK('Annex 2 Designated EHV charges'!$A$10:$A$10),1, COUNTIF(A$4:$A87, 'Annex 2 Designated EHV charges'!$A$10:$A$10)), 0)),"")</f>
        <v/>
      </c>
      <c r="B88" s="95" t="str">
        <f>IF($A88="","",VLOOKUP($A88,'Annex 2 Designated EHV charges'!$A:$O,2,0))</f>
        <v/>
      </c>
      <c r="C88" s="96" t="str">
        <f>IF($A88="","",VLOOKUP($A88,'Annex 2 Designated EHV charges'!$A:$O,3,0))</f>
        <v/>
      </c>
      <c r="D88" s="95" t="str">
        <f>IF($A88="","",VLOOKUP($A88,'Annex 2 Designated EHV charges'!$A:$O,7,0))</f>
        <v/>
      </c>
      <c r="E88" s="100" t="str">
        <f>IFERROR(IF(VLOOKUP($A88,'Annex 2 Designated EHV charges'!$A:$P,9,FALSE)=0,"",VLOOKUP($A88,'Annex 2 Designated EHV charges'!$A:$P,9,FALSE)),"")</f>
        <v/>
      </c>
      <c r="F88" s="101" t="str">
        <f>IFERROR(IF(VLOOKUP($A88,'Annex 2 Designated EHV charges'!$A:$P,10,FALSE)=0,"",VLOOKUP($A88,'Annex 2 Designated EHV charges'!$A:$P,10,FALSE)),"")</f>
        <v/>
      </c>
      <c r="G88" s="102" t="str">
        <f>IFERROR(IF(VLOOKUP($A88,'Annex 2 Designated EHV charges'!$A:$P,11,FALSE)=0,"",VLOOKUP($A88,'Annex 2 Designated EHV charges'!$A:$P,11,FALSE)),"")</f>
        <v/>
      </c>
      <c r="H88" s="102" t="str">
        <f>IFERROR(IF(VLOOKUP($A88,'Annex 2 Designated EHV charges'!$A:$P,12,FALSE)=0,"",VLOOKUP($A88,'Annex 2 Designated EHV charges'!$A:$P,12,FALSE)),"")</f>
        <v/>
      </c>
    </row>
    <row r="89" spans="1:8" ht="12.75" customHeight="1" x14ac:dyDescent="0.2">
      <c r="A89" s="95" t="str">
        <f t="array" ref="A89">IFERROR(INDEX('Annex 2 Designated EHV charges'!$A$10:$A$10, MATCH(0, IF(ISBLANK('Annex 2 Designated EHV charges'!$A$10:$A$10),1, COUNTIF(A$4:$A88, 'Annex 2 Designated EHV charges'!$A$10:$A$10)), 0)),"")</f>
        <v/>
      </c>
      <c r="B89" s="95" t="str">
        <f>IF($A89="","",VLOOKUP($A89,'Annex 2 Designated EHV charges'!$A:$O,2,0))</f>
        <v/>
      </c>
      <c r="C89" s="96" t="str">
        <f>IF($A89="","",VLOOKUP($A89,'Annex 2 Designated EHV charges'!$A:$O,3,0))</f>
        <v/>
      </c>
      <c r="D89" s="95" t="str">
        <f>IF($A89="","",VLOOKUP($A89,'Annex 2 Designated EHV charges'!$A:$O,7,0))</f>
        <v/>
      </c>
      <c r="E89" s="100" t="str">
        <f>IFERROR(IF(VLOOKUP($A89,'Annex 2 Designated EHV charges'!$A:$P,9,FALSE)=0,"",VLOOKUP($A89,'Annex 2 Designated EHV charges'!$A:$P,9,FALSE)),"")</f>
        <v/>
      </c>
      <c r="F89" s="101" t="str">
        <f>IFERROR(IF(VLOOKUP($A89,'Annex 2 Designated EHV charges'!$A:$P,10,FALSE)=0,"",VLOOKUP($A89,'Annex 2 Designated EHV charges'!$A:$P,10,FALSE)),"")</f>
        <v/>
      </c>
      <c r="G89" s="102" t="str">
        <f>IFERROR(IF(VLOOKUP($A89,'Annex 2 Designated EHV charges'!$A:$P,11,FALSE)=0,"",VLOOKUP($A89,'Annex 2 Designated EHV charges'!$A:$P,11,FALSE)),"")</f>
        <v/>
      </c>
      <c r="H89" s="102" t="str">
        <f>IFERROR(IF(VLOOKUP($A89,'Annex 2 Designated EHV charges'!$A:$P,12,FALSE)=0,"",VLOOKUP($A89,'Annex 2 Designated EHV charges'!$A:$P,12,FALSE)),"")</f>
        <v/>
      </c>
    </row>
    <row r="90" spans="1:8" ht="12.75" customHeight="1" x14ac:dyDescent="0.2">
      <c r="A90" s="95" t="str">
        <f t="array" ref="A90">IFERROR(INDEX('Annex 2 Designated EHV charges'!$A$10:$A$10, MATCH(0, IF(ISBLANK('Annex 2 Designated EHV charges'!$A$10:$A$10),1, COUNTIF(A$4:$A89, 'Annex 2 Designated EHV charges'!$A$10:$A$10)), 0)),"")</f>
        <v/>
      </c>
      <c r="B90" s="95" t="str">
        <f>IF($A90="","",VLOOKUP($A90,'Annex 2 Designated EHV charges'!$A:$O,2,0))</f>
        <v/>
      </c>
      <c r="C90" s="96" t="str">
        <f>IF($A90="","",VLOOKUP($A90,'Annex 2 Designated EHV charges'!$A:$O,3,0))</f>
        <v/>
      </c>
      <c r="D90" s="95" t="str">
        <f>IF($A90="","",VLOOKUP($A90,'Annex 2 Designated EHV charges'!$A:$O,7,0))</f>
        <v/>
      </c>
      <c r="E90" s="100" t="str">
        <f>IFERROR(IF(VLOOKUP($A90,'Annex 2 Designated EHV charges'!$A:$P,9,FALSE)=0,"",VLOOKUP($A90,'Annex 2 Designated EHV charges'!$A:$P,9,FALSE)),"")</f>
        <v/>
      </c>
      <c r="F90" s="101" t="str">
        <f>IFERROR(IF(VLOOKUP($A90,'Annex 2 Designated EHV charges'!$A:$P,10,FALSE)=0,"",VLOOKUP($A90,'Annex 2 Designated EHV charges'!$A:$P,10,FALSE)),"")</f>
        <v/>
      </c>
      <c r="G90" s="102" t="str">
        <f>IFERROR(IF(VLOOKUP($A90,'Annex 2 Designated EHV charges'!$A:$P,11,FALSE)=0,"",VLOOKUP($A90,'Annex 2 Designated EHV charges'!$A:$P,11,FALSE)),"")</f>
        <v/>
      </c>
      <c r="H90" s="102" t="str">
        <f>IFERROR(IF(VLOOKUP($A90,'Annex 2 Designated EHV charges'!$A:$P,12,FALSE)=0,"",VLOOKUP($A90,'Annex 2 Designated EHV charges'!$A:$P,12,FALSE)),"")</f>
        <v/>
      </c>
    </row>
    <row r="91" spans="1:8" ht="12.75" customHeight="1" x14ac:dyDescent="0.2">
      <c r="A91" s="95" t="str">
        <f t="array" ref="A91">IFERROR(INDEX('Annex 2 Designated EHV charges'!$A$10:$A$10, MATCH(0, IF(ISBLANK('Annex 2 Designated EHV charges'!$A$10:$A$10),1, COUNTIF(A$4:$A90, 'Annex 2 Designated EHV charges'!$A$10:$A$10)), 0)),"")</f>
        <v/>
      </c>
      <c r="B91" s="95" t="str">
        <f>IF($A91="","",VLOOKUP($A91,'Annex 2 Designated EHV charges'!$A:$O,2,0))</f>
        <v/>
      </c>
      <c r="C91" s="96" t="str">
        <f>IF($A91="","",VLOOKUP($A91,'Annex 2 Designated EHV charges'!$A:$O,3,0))</f>
        <v/>
      </c>
      <c r="D91" s="95" t="str">
        <f>IF($A91="","",VLOOKUP($A91,'Annex 2 Designated EHV charges'!$A:$O,7,0))</f>
        <v/>
      </c>
      <c r="E91" s="100" t="str">
        <f>IFERROR(IF(VLOOKUP($A91,'Annex 2 Designated EHV charges'!$A:$P,9,FALSE)=0,"",VLOOKUP($A91,'Annex 2 Designated EHV charges'!$A:$P,9,FALSE)),"")</f>
        <v/>
      </c>
      <c r="F91" s="101" t="str">
        <f>IFERROR(IF(VLOOKUP($A91,'Annex 2 Designated EHV charges'!$A:$P,10,FALSE)=0,"",VLOOKUP($A91,'Annex 2 Designated EHV charges'!$A:$P,10,FALSE)),"")</f>
        <v/>
      </c>
      <c r="G91" s="102" t="str">
        <f>IFERROR(IF(VLOOKUP($A91,'Annex 2 Designated EHV charges'!$A:$P,11,FALSE)=0,"",VLOOKUP($A91,'Annex 2 Designated EHV charges'!$A:$P,11,FALSE)),"")</f>
        <v/>
      </c>
      <c r="H91" s="102" t="str">
        <f>IFERROR(IF(VLOOKUP($A91,'Annex 2 Designated EHV charges'!$A:$P,12,FALSE)=0,"",VLOOKUP($A91,'Annex 2 Designated EHV charges'!$A:$P,12,FALSE)),"")</f>
        <v/>
      </c>
    </row>
    <row r="92" spans="1:8" ht="12.75" customHeight="1" x14ac:dyDescent="0.2">
      <c r="A92" s="95" t="str">
        <f t="array" ref="A92">IFERROR(INDEX('Annex 2 Designated EHV charges'!$A$10:$A$10, MATCH(0, IF(ISBLANK('Annex 2 Designated EHV charges'!$A$10:$A$10),1, COUNTIF(A$4:$A91, 'Annex 2 Designated EHV charges'!$A$10:$A$10)), 0)),"")</f>
        <v/>
      </c>
      <c r="B92" s="95" t="str">
        <f>IF($A92="","",VLOOKUP($A92,'Annex 2 Designated EHV charges'!$A:$O,2,0))</f>
        <v/>
      </c>
      <c r="C92" s="96" t="str">
        <f>IF($A92="","",VLOOKUP($A92,'Annex 2 Designated EHV charges'!$A:$O,3,0))</f>
        <v/>
      </c>
      <c r="D92" s="95" t="str">
        <f>IF($A92="","",VLOOKUP($A92,'Annex 2 Designated EHV charges'!$A:$O,7,0))</f>
        <v/>
      </c>
      <c r="E92" s="100" t="str">
        <f>IFERROR(IF(VLOOKUP($A92,'Annex 2 Designated EHV charges'!$A:$P,9,FALSE)=0,"",VLOOKUP($A92,'Annex 2 Designated EHV charges'!$A:$P,9,FALSE)),"")</f>
        <v/>
      </c>
      <c r="F92" s="101" t="str">
        <f>IFERROR(IF(VLOOKUP($A92,'Annex 2 Designated EHV charges'!$A:$P,10,FALSE)=0,"",VLOOKUP($A92,'Annex 2 Designated EHV charges'!$A:$P,10,FALSE)),"")</f>
        <v/>
      </c>
      <c r="G92" s="102" t="str">
        <f>IFERROR(IF(VLOOKUP($A92,'Annex 2 Designated EHV charges'!$A:$P,11,FALSE)=0,"",VLOOKUP($A92,'Annex 2 Designated EHV charges'!$A:$P,11,FALSE)),"")</f>
        <v/>
      </c>
      <c r="H92" s="102" t="str">
        <f>IFERROR(IF(VLOOKUP($A92,'Annex 2 Designated EHV charges'!$A:$P,12,FALSE)=0,"",VLOOKUP($A92,'Annex 2 Designated EHV charges'!$A:$P,12,FALSE)),"")</f>
        <v/>
      </c>
    </row>
    <row r="93" spans="1:8" ht="12.75" customHeight="1" x14ac:dyDescent="0.2">
      <c r="A93" s="95" t="str">
        <f t="array" ref="A93">IFERROR(INDEX('Annex 2 Designated EHV charges'!$A$10:$A$10, MATCH(0, IF(ISBLANK('Annex 2 Designated EHV charges'!$A$10:$A$10),1, COUNTIF(A$4:$A92, 'Annex 2 Designated EHV charges'!$A$10:$A$10)), 0)),"")</f>
        <v/>
      </c>
      <c r="B93" s="95" t="str">
        <f>IF($A93="","",VLOOKUP($A93,'Annex 2 Designated EHV charges'!$A:$O,2,0))</f>
        <v/>
      </c>
      <c r="C93" s="96" t="str">
        <f>IF($A93="","",VLOOKUP($A93,'Annex 2 Designated EHV charges'!$A:$O,3,0))</f>
        <v/>
      </c>
      <c r="D93" s="95" t="str">
        <f>IF($A93="","",VLOOKUP($A93,'Annex 2 Designated EHV charges'!$A:$O,7,0))</f>
        <v/>
      </c>
      <c r="E93" s="100" t="str">
        <f>IFERROR(IF(VLOOKUP($A93,'Annex 2 Designated EHV charges'!$A:$P,9,FALSE)=0,"",VLOOKUP($A93,'Annex 2 Designated EHV charges'!$A:$P,9,FALSE)),"")</f>
        <v/>
      </c>
      <c r="F93" s="101" t="str">
        <f>IFERROR(IF(VLOOKUP($A93,'Annex 2 Designated EHV charges'!$A:$P,10,FALSE)=0,"",VLOOKUP($A93,'Annex 2 Designated EHV charges'!$A:$P,10,FALSE)),"")</f>
        <v/>
      </c>
      <c r="G93" s="102" t="str">
        <f>IFERROR(IF(VLOOKUP($A93,'Annex 2 Designated EHV charges'!$A:$P,11,FALSE)=0,"",VLOOKUP($A93,'Annex 2 Designated EHV charges'!$A:$P,11,FALSE)),"")</f>
        <v/>
      </c>
      <c r="H93" s="102" t="str">
        <f>IFERROR(IF(VLOOKUP($A93,'Annex 2 Designated EHV charges'!$A:$P,12,FALSE)=0,"",VLOOKUP($A93,'Annex 2 Designated EHV charges'!$A:$P,12,FALSE)),"")</f>
        <v/>
      </c>
    </row>
    <row r="94" spans="1:8" ht="12.75" customHeight="1" x14ac:dyDescent="0.2">
      <c r="A94" s="95" t="str">
        <f t="array" ref="A94">IFERROR(INDEX('Annex 2 Designated EHV charges'!$A$10:$A$10, MATCH(0, IF(ISBLANK('Annex 2 Designated EHV charges'!$A$10:$A$10),1, COUNTIF(A$4:$A93, 'Annex 2 Designated EHV charges'!$A$10:$A$10)), 0)),"")</f>
        <v/>
      </c>
      <c r="B94" s="95" t="str">
        <f>IF($A94="","",VLOOKUP($A94,'Annex 2 Designated EHV charges'!$A:$O,2,0))</f>
        <v/>
      </c>
      <c r="C94" s="96" t="str">
        <f>IF($A94="","",VLOOKUP($A94,'Annex 2 Designated EHV charges'!$A:$O,3,0))</f>
        <v/>
      </c>
      <c r="D94" s="95" t="str">
        <f>IF($A94="","",VLOOKUP($A94,'Annex 2 Designated EHV charges'!$A:$O,7,0))</f>
        <v/>
      </c>
      <c r="E94" s="100" t="str">
        <f>IFERROR(IF(VLOOKUP($A94,'Annex 2 Designated EHV charges'!$A:$P,9,FALSE)=0,"",VLOOKUP($A94,'Annex 2 Designated EHV charges'!$A:$P,9,FALSE)),"")</f>
        <v/>
      </c>
      <c r="F94" s="101" t="str">
        <f>IFERROR(IF(VLOOKUP($A94,'Annex 2 Designated EHV charges'!$A:$P,10,FALSE)=0,"",VLOOKUP($A94,'Annex 2 Designated EHV charges'!$A:$P,10,FALSE)),"")</f>
        <v/>
      </c>
      <c r="G94" s="102" t="str">
        <f>IFERROR(IF(VLOOKUP($A94,'Annex 2 Designated EHV charges'!$A:$P,11,FALSE)=0,"",VLOOKUP($A94,'Annex 2 Designated EHV charges'!$A:$P,11,FALSE)),"")</f>
        <v/>
      </c>
      <c r="H94" s="102" t="str">
        <f>IFERROR(IF(VLOOKUP($A94,'Annex 2 Designated EHV charges'!$A:$P,12,FALSE)=0,"",VLOOKUP($A94,'Annex 2 Designated EHV charges'!$A:$P,12,FALSE)),"")</f>
        <v/>
      </c>
    </row>
    <row r="95" spans="1:8" ht="12.75" customHeight="1" x14ac:dyDescent="0.2">
      <c r="A95" s="95" t="str">
        <f t="array" ref="A95">IFERROR(INDEX('Annex 2 Designated EHV charges'!$A$10:$A$10, MATCH(0, IF(ISBLANK('Annex 2 Designated EHV charges'!$A$10:$A$10),1, COUNTIF(A$4:$A94, 'Annex 2 Designated EHV charges'!$A$10:$A$10)), 0)),"")</f>
        <v/>
      </c>
      <c r="B95" s="95" t="str">
        <f>IF($A95="","",VLOOKUP($A95,'Annex 2 Designated EHV charges'!$A:$O,2,0))</f>
        <v/>
      </c>
      <c r="C95" s="96" t="str">
        <f>IF($A95="","",VLOOKUP($A95,'Annex 2 Designated EHV charges'!$A:$O,3,0))</f>
        <v/>
      </c>
      <c r="D95" s="95" t="str">
        <f>IF($A95="","",VLOOKUP($A95,'Annex 2 Designated EHV charges'!$A:$O,7,0))</f>
        <v/>
      </c>
      <c r="E95" s="100" t="str">
        <f>IFERROR(IF(VLOOKUP($A95,'Annex 2 Designated EHV charges'!$A:$P,9,FALSE)=0,"",VLOOKUP($A95,'Annex 2 Designated EHV charges'!$A:$P,9,FALSE)),"")</f>
        <v/>
      </c>
      <c r="F95" s="101" t="str">
        <f>IFERROR(IF(VLOOKUP($A95,'Annex 2 Designated EHV charges'!$A:$P,10,FALSE)=0,"",VLOOKUP($A95,'Annex 2 Designated EHV charges'!$A:$P,10,FALSE)),"")</f>
        <v/>
      </c>
      <c r="G95" s="102" t="str">
        <f>IFERROR(IF(VLOOKUP($A95,'Annex 2 Designated EHV charges'!$A:$P,11,FALSE)=0,"",VLOOKUP($A95,'Annex 2 Designated EHV charges'!$A:$P,11,FALSE)),"")</f>
        <v/>
      </c>
      <c r="H95" s="102" t="str">
        <f>IFERROR(IF(VLOOKUP($A95,'Annex 2 Designated EHV charges'!$A:$P,12,FALSE)=0,"",VLOOKUP($A95,'Annex 2 Designated EHV charges'!$A:$P,12,FALSE)),"")</f>
        <v/>
      </c>
    </row>
    <row r="96" spans="1:8" ht="12.75" customHeight="1" x14ac:dyDescent="0.2">
      <c r="A96" s="95" t="str">
        <f t="array" ref="A96">IFERROR(INDEX('Annex 2 Designated EHV charges'!$A$10:$A$10, MATCH(0, IF(ISBLANK('Annex 2 Designated EHV charges'!$A$10:$A$10),1, COUNTIF(A$4:$A95, 'Annex 2 Designated EHV charges'!$A$10:$A$10)), 0)),"")</f>
        <v/>
      </c>
      <c r="B96" s="95" t="str">
        <f>IF($A96="","",VLOOKUP($A96,'Annex 2 Designated EHV charges'!$A:$O,2,0))</f>
        <v/>
      </c>
      <c r="C96" s="96" t="str">
        <f>IF($A96="","",VLOOKUP($A96,'Annex 2 Designated EHV charges'!$A:$O,3,0))</f>
        <v/>
      </c>
      <c r="D96" s="95" t="str">
        <f>IF($A96="","",VLOOKUP($A96,'Annex 2 Designated EHV charges'!$A:$O,7,0))</f>
        <v/>
      </c>
      <c r="E96" s="100" t="str">
        <f>IFERROR(IF(VLOOKUP($A96,'Annex 2 Designated EHV charges'!$A:$P,9,FALSE)=0,"",VLOOKUP($A96,'Annex 2 Designated EHV charges'!$A:$P,9,FALSE)),"")</f>
        <v/>
      </c>
      <c r="F96" s="101" t="str">
        <f>IFERROR(IF(VLOOKUP($A96,'Annex 2 Designated EHV charges'!$A:$P,10,FALSE)=0,"",VLOOKUP($A96,'Annex 2 Designated EHV charges'!$A:$P,10,FALSE)),"")</f>
        <v/>
      </c>
      <c r="G96" s="102" t="str">
        <f>IFERROR(IF(VLOOKUP($A96,'Annex 2 Designated EHV charges'!$A:$P,11,FALSE)=0,"",VLOOKUP($A96,'Annex 2 Designated EHV charges'!$A:$P,11,FALSE)),"")</f>
        <v/>
      </c>
      <c r="H96" s="102" t="str">
        <f>IFERROR(IF(VLOOKUP($A96,'Annex 2 Designated EHV charges'!$A:$P,12,FALSE)=0,"",VLOOKUP($A96,'Annex 2 Designated EHV charges'!$A:$P,12,FALSE)),"")</f>
        <v/>
      </c>
    </row>
    <row r="97" spans="1:8" ht="12.75" customHeight="1" x14ac:dyDescent="0.2">
      <c r="A97" s="95" t="str">
        <f t="array" ref="A97">IFERROR(INDEX('Annex 2 Designated EHV charges'!$A$10:$A$10, MATCH(0, IF(ISBLANK('Annex 2 Designated EHV charges'!$A$10:$A$10),1, COUNTIF(A$4:$A96, 'Annex 2 Designated EHV charges'!$A$10:$A$10)), 0)),"")</f>
        <v/>
      </c>
      <c r="B97" s="95" t="str">
        <f>IF($A97="","",VLOOKUP($A97,'Annex 2 Designated EHV charges'!$A:$O,2,0))</f>
        <v/>
      </c>
      <c r="C97" s="96" t="str">
        <f>IF($A97="","",VLOOKUP($A97,'Annex 2 Designated EHV charges'!$A:$O,3,0))</f>
        <v/>
      </c>
      <c r="D97" s="95" t="str">
        <f>IF($A97="","",VLOOKUP($A97,'Annex 2 Designated EHV charges'!$A:$O,7,0))</f>
        <v/>
      </c>
      <c r="E97" s="100" t="str">
        <f>IFERROR(IF(VLOOKUP($A97,'Annex 2 Designated EHV charges'!$A:$P,9,FALSE)=0,"",VLOOKUP($A97,'Annex 2 Designated EHV charges'!$A:$P,9,FALSE)),"")</f>
        <v/>
      </c>
      <c r="F97" s="101" t="str">
        <f>IFERROR(IF(VLOOKUP($A97,'Annex 2 Designated EHV charges'!$A:$P,10,FALSE)=0,"",VLOOKUP($A97,'Annex 2 Designated EHV charges'!$A:$P,10,FALSE)),"")</f>
        <v/>
      </c>
      <c r="G97" s="102" t="str">
        <f>IFERROR(IF(VLOOKUP($A97,'Annex 2 Designated EHV charges'!$A:$P,11,FALSE)=0,"",VLOOKUP($A97,'Annex 2 Designated EHV charges'!$A:$P,11,FALSE)),"")</f>
        <v/>
      </c>
      <c r="H97" s="102" t="str">
        <f>IFERROR(IF(VLOOKUP($A97,'Annex 2 Designated EHV charges'!$A:$P,12,FALSE)=0,"",VLOOKUP($A97,'Annex 2 Designated EHV charges'!$A:$P,12,FALSE)),"")</f>
        <v/>
      </c>
    </row>
    <row r="98" spans="1:8" ht="12.75" customHeight="1" x14ac:dyDescent="0.2">
      <c r="A98" s="95" t="str">
        <f t="array" ref="A98">IFERROR(INDEX('Annex 2 Designated EHV charges'!$A$10:$A$10, MATCH(0, IF(ISBLANK('Annex 2 Designated EHV charges'!$A$10:$A$10),1, COUNTIF(A$4:$A97, 'Annex 2 Designated EHV charges'!$A$10:$A$10)), 0)),"")</f>
        <v/>
      </c>
      <c r="B98" s="95" t="str">
        <f>IF($A98="","",VLOOKUP($A98,'Annex 2 Designated EHV charges'!$A:$O,2,0))</f>
        <v/>
      </c>
      <c r="C98" s="96" t="str">
        <f>IF($A98="","",VLOOKUP($A98,'Annex 2 Designated EHV charges'!$A:$O,3,0))</f>
        <v/>
      </c>
      <c r="D98" s="95" t="str">
        <f>IF($A98="","",VLOOKUP($A98,'Annex 2 Designated EHV charges'!$A:$O,7,0))</f>
        <v/>
      </c>
      <c r="E98" s="100" t="str">
        <f>IFERROR(IF(VLOOKUP($A98,'Annex 2 Designated EHV charges'!$A:$P,9,FALSE)=0,"",VLOOKUP($A98,'Annex 2 Designated EHV charges'!$A:$P,9,FALSE)),"")</f>
        <v/>
      </c>
      <c r="F98" s="101" t="str">
        <f>IFERROR(IF(VLOOKUP($A98,'Annex 2 Designated EHV charges'!$A:$P,10,FALSE)=0,"",VLOOKUP($A98,'Annex 2 Designated EHV charges'!$A:$P,10,FALSE)),"")</f>
        <v/>
      </c>
      <c r="G98" s="102" t="str">
        <f>IFERROR(IF(VLOOKUP($A98,'Annex 2 Designated EHV charges'!$A:$P,11,FALSE)=0,"",VLOOKUP($A98,'Annex 2 Designated EHV charges'!$A:$P,11,FALSE)),"")</f>
        <v/>
      </c>
      <c r="H98" s="102" t="str">
        <f>IFERROR(IF(VLOOKUP($A98,'Annex 2 Designated EHV charges'!$A:$P,12,FALSE)=0,"",VLOOKUP($A98,'Annex 2 Designated EHV charges'!$A:$P,12,FALSE)),"")</f>
        <v/>
      </c>
    </row>
    <row r="99" spans="1:8" ht="12.75" customHeight="1" x14ac:dyDescent="0.2">
      <c r="A99" s="95" t="str">
        <f t="array" ref="A99">IFERROR(INDEX('Annex 2 Designated EHV charges'!$A$10:$A$10, MATCH(0, IF(ISBLANK('Annex 2 Designated EHV charges'!$A$10:$A$10),1, COUNTIF(A$4:$A98, 'Annex 2 Designated EHV charges'!$A$10:$A$10)), 0)),"")</f>
        <v/>
      </c>
      <c r="B99" s="95" t="str">
        <f>IF($A99="","",VLOOKUP($A99,'Annex 2 Designated EHV charges'!$A:$O,2,0))</f>
        <v/>
      </c>
      <c r="C99" s="96" t="str">
        <f>IF($A99="","",VLOOKUP($A99,'Annex 2 Designated EHV charges'!$A:$O,3,0))</f>
        <v/>
      </c>
      <c r="D99" s="95" t="str">
        <f>IF($A99="","",VLOOKUP($A99,'Annex 2 Designated EHV charges'!$A:$O,7,0))</f>
        <v/>
      </c>
      <c r="E99" s="100" t="str">
        <f>IFERROR(IF(VLOOKUP($A99,'Annex 2 Designated EHV charges'!$A:$P,9,FALSE)=0,"",VLOOKUP($A99,'Annex 2 Designated EHV charges'!$A:$P,9,FALSE)),"")</f>
        <v/>
      </c>
      <c r="F99" s="101" t="str">
        <f>IFERROR(IF(VLOOKUP($A99,'Annex 2 Designated EHV charges'!$A:$P,10,FALSE)=0,"",VLOOKUP($A99,'Annex 2 Designated EHV charges'!$A:$P,10,FALSE)),"")</f>
        <v/>
      </c>
      <c r="G99" s="102" t="str">
        <f>IFERROR(IF(VLOOKUP($A99,'Annex 2 Designated EHV charges'!$A:$P,11,FALSE)=0,"",VLOOKUP($A99,'Annex 2 Designated EHV charges'!$A:$P,11,FALSE)),"")</f>
        <v/>
      </c>
      <c r="H99" s="102" t="str">
        <f>IFERROR(IF(VLOOKUP($A99,'Annex 2 Designated EHV charges'!$A:$P,12,FALSE)=0,"",VLOOKUP($A99,'Annex 2 Designated EHV charges'!$A:$P,12,FALSE)),"")</f>
        <v/>
      </c>
    </row>
    <row r="100" spans="1:8" ht="12.75" customHeight="1" x14ac:dyDescent="0.2">
      <c r="A100" s="95" t="str">
        <f t="array" ref="A100">IFERROR(INDEX('Annex 2 Designated EHV charges'!$A$10:$A$10, MATCH(0, IF(ISBLANK('Annex 2 Designated EHV charges'!$A$10:$A$10),1, COUNTIF(A$4:$A99, 'Annex 2 Designated EHV charges'!$A$10:$A$10)), 0)),"")</f>
        <v/>
      </c>
      <c r="B100" s="95" t="str">
        <f>IF($A100="","",VLOOKUP($A100,'Annex 2 Designated EHV charges'!$A:$O,2,0))</f>
        <v/>
      </c>
      <c r="C100" s="96" t="str">
        <f>IF($A100="","",VLOOKUP($A100,'Annex 2 Designated EHV charges'!$A:$O,3,0))</f>
        <v/>
      </c>
      <c r="D100" s="95" t="str">
        <f>IF($A100="","",VLOOKUP($A100,'Annex 2 Designated EHV charges'!$A:$O,7,0))</f>
        <v/>
      </c>
      <c r="E100" s="100" t="str">
        <f>IFERROR(IF(VLOOKUP($A100,'Annex 2 Designated EHV charges'!$A:$P,9,FALSE)=0,"",VLOOKUP($A100,'Annex 2 Designated EHV charges'!$A:$P,9,FALSE)),"")</f>
        <v/>
      </c>
      <c r="F100" s="101" t="str">
        <f>IFERROR(IF(VLOOKUP($A100,'Annex 2 Designated EHV charges'!$A:$P,10,FALSE)=0,"",VLOOKUP($A100,'Annex 2 Designated EHV charges'!$A:$P,10,FALSE)),"")</f>
        <v/>
      </c>
      <c r="G100" s="102" t="str">
        <f>IFERROR(IF(VLOOKUP($A100,'Annex 2 Designated EHV charges'!$A:$P,11,FALSE)=0,"",VLOOKUP($A100,'Annex 2 Designated EHV charges'!$A:$P,11,FALSE)),"")</f>
        <v/>
      </c>
      <c r="H100" s="102" t="str">
        <f>IFERROR(IF(VLOOKUP($A100,'Annex 2 Designated EHV charges'!$A:$P,12,FALSE)=0,"",VLOOKUP($A100,'Annex 2 Designated EHV charges'!$A:$P,12,FALSE)),"")</f>
        <v/>
      </c>
    </row>
    <row r="101" spans="1:8" ht="12.75" customHeight="1" x14ac:dyDescent="0.2">
      <c r="A101" s="95" t="str">
        <f t="array" ref="A101">IFERROR(INDEX('Annex 2 Designated EHV charges'!$A$10:$A$10, MATCH(0, IF(ISBLANK('Annex 2 Designated EHV charges'!$A$10:$A$10),1, COUNTIF(A$4:$A100, 'Annex 2 Designated EHV charges'!$A$10:$A$10)), 0)),"")</f>
        <v/>
      </c>
      <c r="B101" s="95" t="str">
        <f>IF($A101="","",VLOOKUP($A101,'Annex 2 Designated EHV charges'!$A:$O,2,0))</f>
        <v/>
      </c>
      <c r="C101" s="96" t="str">
        <f>IF($A101="","",VLOOKUP($A101,'Annex 2 Designated EHV charges'!$A:$O,3,0))</f>
        <v/>
      </c>
      <c r="D101" s="95" t="str">
        <f>IF($A101="","",VLOOKUP($A101,'Annex 2 Designated EHV charges'!$A:$O,7,0))</f>
        <v/>
      </c>
      <c r="E101" s="100" t="str">
        <f>IFERROR(IF(VLOOKUP($A101,'Annex 2 Designated EHV charges'!$A:$P,9,FALSE)=0,"",VLOOKUP($A101,'Annex 2 Designated EHV charges'!$A:$P,9,FALSE)),"")</f>
        <v/>
      </c>
      <c r="F101" s="101" t="str">
        <f>IFERROR(IF(VLOOKUP($A101,'Annex 2 Designated EHV charges'!$A:$P,10,FALSE)=0,"",VLOOKUP($A101,'Annex 2 Designated EHV charges'!$A:$P,10,FALSE)),"")</f>
        <v/>
      </c>
      <c r="G101" s="102" t="str">
        <f>IFERROR(IF(VLOOKUP($A101,'Annex 2 Designated EHV charges'!$A:$P,11,FALSE)=0,"",VLOOKUP($A101,'Annex 2 Designated EHV charges'!$A:$P,11,FALSE)),"")</f>
        <v/>
      </c>
      <c r="H101" s="102" t="str">
        <f>IFERROR(IF(VLOOKUP($A101,'Annex 2 Designated EHV charges'!$A:$P,12,FALSE)=0,"",VLOOKUP($A101,'Annex 2 Designated EHV charges'!$A:$P,12,FALSE)),"")</f>
        <v/>
      </c>
    </row>
    <row r="102" spans="1:8" ht="12.75" customHeight="1" x14ac:dyDescent="0.2">
      <c r="A102" s="95" t="str">
        <f t="array" ref="A102">IFERROR(INDEX('Annex 2 Designated EHV charges'!$A$10:$A$10, MATCH(0, IF(ISBLANK('Annex 2 Designated EHV charges'!$A$10:$A$10),1, COUNTIF(A$4:$A101, 'Annex 2 Designated EHV charges'!$A$10:$A$10)), 0)),"")</f>
        <v/>
      </c>
      <c r="B102" s="95" t="str">
        <f>IF($A102="","",VLOOKUP($A102,'Annex 2 Designated EHV charges'!$A:$O,2,0))</f>
        <v/>
      </c>
      <c r="C102" s="96" t="str">
        <f>IF($A102="","",VLOOKUP($A102,'Annex 2 Designated EHV charges'!$A:$O,3,0))</f>
        <v/>
      </c>
      <c r="D102" s="95" t="str">
        <f>IF($A102="","",VLOOKUP($A102,'Annex 2 Designated EHV charges'!$A:$O,7,0))</f>
        <v/>
      </c>
      <c r="E102" s="100" t="str">
        <f>IFERROR(IF(VLOOKUP($A102,'Annex 2 Designated EHV charges'!$A:$P,9,FALSE)=0,"",VLOOKUP($A102,'Annex 2 Designated EHV charges'!$A:$P,9,FALSE)),"")</f>
        <v/>
      </c>
      <c r="F102" s="101" t="str">
        <f>IFERROR(IF(VLOOKUP($A102,'Annex 2 Designated EHV charges'!$A:$P,10,FALSE)=0,"",VLOOKUP($A102,'Annex 2 Designated EHV charges'!$A:$P,10,FALSE)),"")</f>
        <v/>
      </c>
      <c r="G102" s="102" t="str">
        <f>IFERROR(IF(VLOOKUP($A102,'Annex 2 Designated EHV charges'!$A:$P,11,FALSE)=0,"",VLOOKUP($A102,'Annex 2 Designated EHV charges'!$A:$P,11,FALSE)),"")</f>
        <v/>
      </c>
      <c r="H102" s="102" t="str">
        <f>IFERROR(IF(VLOOKUP($A102,'Annex 2 Designated EHV charges'!$A:$P,12,FALSE)=0,"",VLOOKUP($A102,'Annex 2 Designated EHV charges'!$A:$P,12,FALSE)),"")</f>
        <v/>
      </c>
    </row>
    <row r="103" spans="1:8" ht="12.75" customHeight="1" x14ac:dyDescent="0.2">
      <c r="A103" s="95" t="str">
        <f t="array" ref="A103">IFERROR(INDEX('Annex 2 Designated EHV charges'!$A$10:$A$10, MATCH(0, IF(ISBLANK('Annex 2 Designated EHV charges'!$A$10:$A$10),1, COUNTIF(A$4:$A102, 'Annex 2 Designated EHV charges'!$A$10:$A$10)), 0)),"")</f>
        <v/>
      </c>
      <c r="B103" s="95" t="str">
        <f>IF($A103="","",VLOOKUP($A103,'Annex 2 Designated EHV charges'!$A:$O,2,0))</f>
        <v/>
      </c>
      <c r="C103" s="96" t="str">
        <f>IF($A103="","",VLOOKUP($A103,'Annex 2 Designated EHV charges'!$A:$O,3,0))</f>
        <v/>
      </c>
      <c r="D103" s="95" t="str">
        <f>IF($A103="","",VLOOKUP($A103,'Annex 2 Designated EHV charges'!$A:$O,7,0))</f>
        <v/>
      </c>
      <c r="E103" s="100" t="str">
        <f>IFERROR(IF(VLOOKUP($A103,'Annex 2 Designated EHV charges'!$A:$P,9,FALSE)=0,"",VLOOKUP($A103,'Annex 2 Designated EHV charges'!$A:$P,9,FALSE)),"")</f>
        <v/>
      </c>
      <c r="F103" s="101" t="str">
        <f>IFERROR(IF(VLOOKUP($A103,'Annex 2 Designated EHV charges'!$A:$P,10,FALSE)=0,"",VLOOKUP($A103,'Annex 2 Designated EHV charges'!$A:$P,10,FALSE)),"")</f>
        <v/>
      </c>
      <c r="G103" s="102" t="str">
        <f>IFERROR(IF(VLOOKUP($A103,'Annex 2 Designated EHV charges'!$A:$P,11,FALSE)=0,"",VLOOKUP($A103,'Annex 2 Designated EHV charges'!$A:$P,11,FALSE)),"")</f>
        <v/>
      </c>
      <c r="H103" s="102" t="str">
        <f>IFERROR(IF(VLOOKUP($A103,'Annex 2 Designated EHV charges'!$A:$P,12,FALSE)=0,"",VLOOKUP($A103,'Annex 2 Designated EHV charges'!$A:$P,12,FALSE)),"")</f>
        <v/>
      </c>
    </row>
    <row r="104" spans="1:8" ht="12.75" customHeight="1" x14ac:dyDescent="0.2">
      <c r="A104" s="95" t="str">
        <f t="array" ref="A104">IFERROR(INDEX('Annex 2 Designated EHV charges'!$A$10:$A$10, MATCH(0, IF(ISBLANK('Annex 2 Designated EHV charges'!$A$10:$A$10),1, COUNTIF(A$4:$A103, 'Annex 2 Designated EHV charges'!$A$10:$A$10)), 0)),"")</f>
        <v/>
      </c>
      <c r="B104" s="95" t="str">
        <f>IF($A104="","",VLOOKUP($A104,'Annex 2 Designated EHV charges'!$A:$O,2,0))</f>
        <v/>
      </c>
      <c r="C104" s="96" t="str">
        <f>IF($A104="","",VLOOKUP($A104,'Annex 2 Designated EHV charges'!$A:$O,3,0))</f>
        <v/>
      </c>
      <c r="D104" s="95" t="str">
        <f>IF($A104="","",VLOOKUP($A104,'Annex 2 Designated EHV charges'!$A:$O,7,0))</f>
        <v/>
      </c>
      <c r="E104" s="100" t="str">
        <f>IFERROR(IF(VLOOKUP($A104,'Annex 2 Designated EHV charges'!$A:$P,9,FALSE)=0,"",VLOOKUP($A104,'Annex 2 Designated EHV charges'!$A:$P,9,FALSE)),"")</f>
        <v/>
      </c>
      <c r="F104" s="101" t="str">
        <f>IFERROR(IF(VLOOKUP($A104,'Annex 2 Designated EHV charges'!$A:$P,10,FALSE)=0,"",VLOOKUP($A104,'Annex 2 Designated EHV charges'!$A:$P,10,FALSE)),"")</f>
        <v/>
      </c>
      <c r="G104" s="102" t="str">
        <f>IFERROR(IF(VLOOKUP($A104,'Annex 2 Designated EHV charges'!$A:$P,11,FALSE)=0,"",VLOOKUP($A104,'Annex 2 Designated EHV charges'!$A:$P,11,FALSE)),"")</f>
        <v/>
      </c>
      <c r="H104" s="102" t="str">
        <f>IFERROR(IF(VLOOKUP($A104,'Annex 2 Designated EHV charges'!$A:$P,12,FALSE)=0,"",VLOOKUP($A104,'Annex 2 Designated EHV charges'!$A:$P,12,FALSE)),"")</f>
        <v/>
      </c>
    </row>
    <row r="105" spans="1:8" ht="12.75" customHeight="1" x14ac:dyDescent="0.2">
      <c r="A105" s="95" t="str">
        <f t="array" ref="A105">IFERROR(INDEX('Annex 2 Designated EHV charges'!$A$10:$A$10, MATCH(0, IF(ISBLANK('Annex 2 Designated EHV charges'!$A$10:$A$10),1, COUNTIF(A$4:$A104, 'Annex 2 Designated EHV charges'!$A$10:$A$10)), 0)),"")</f>
        <v/>
      </c>
      <c r="B105" s="95" t="str">
        <f>IF($A105="","",VLOOKUP($A105,'Annex 2 Designated EHV charges'!$A:$O,2,0))</f>
        <v/>
      </c>
      <c r="C105" s="96" t="str">
        <f>IF($A105="","",VLOOKUP($A105,'Annex 2 Designated EHV charges'!$A:$O,3,0))</f>
        <v/>
      </c>
      <c r="D105" s="95" t="str">
        <f>IF($A105="","",VLOOKUP($A105,'Annex 2 Designated EHV charges'!$A:$O,7,0))</f>
        <v/>
      </c>
      <c r="E105" s="100" t="str">
        <f>IFERROR(IF(VLOOKUP($A105,'Annex 2 Designated EHV charges'!$A:$P,9,FALSE)=0,"",VLOOKUP($A105,'Annex 2 Designated EHV charges'!$A:$P,9,FALSE)),"")</f>
        <v/>
      </c>
      <c r="F105" s="101" t="str">
        <f>IFERROR(IF(VLOOKUP($A105,'Annex 2 Designated EHV charges'!$A:$P,10,FALSE)=0,"",VLOOKUP($A105,'Annex 2 Designated EHV charges'!$A:$P,10,FALSE)),"")</f>
        <v/>
      </c>
      <c r="G105" s="102" t="str">
        <f>IFERROR(IF(VLOOKUP($A105,'Annex 2 Designated EHV charges'!$A:$P,11,FALSE)=0,"",VLOOKUP($A105,'Annex 2 Designated EHV charges'!$A:$P,11,FALSE)),"")</f>
        <v/>
      </c>
      <c r="H105" s="102" t="str">
        <f>IFERROR(IF(VLOOKUP($A105,'Annex 2 Designated EHV charges'!$A:$P,12,FALSE)=0,"",VLOOKUP($A105,'Annex 2 Designated EHV charges'!$A:$P,12,FALSE)),"")</f>
        <v/>
      </c>
    </row>
    <row r="106" spans="1:8" ht="12.75" customHeight="1" x14ac:dyDescent="0.2">
      <c r="A106" s="95" t="str">
        <f t="array" ref="A106">IFERROR(INDEX('Annex 2 Designated EHV charges'!$A$10:$A$10, MATCH(0, IF(ISBLANK('Annex 2 Designated EHV charges'!$A$10:$A$10),1, COUNTIF(A$4:$A105, 'Annex 2 Designated EHV charges'!$A$10:$A$10)), 0)),"")</f>
        <v/>
      </c>
      <c r="B106" s="95" t="str">
        <f>IF($A106="","",VLOOKUP($A106,'Annex 2 Designated EHV charges'!$A:$O,2,0))</f>
        <v/>
      </c>
      <c r="C106" s="96" t="str">
        <f>IF($A106="","",VLOOKUP($A106,'Annex 2 Designated EHV charges'!$A:$O,3,0))</f>
        <v/>
      </c>
      <c r="D106" s="95" t="str">
        <f>IF($A106="","",VLOOKUP($A106,'Annex 2 Designated EHV charges'!$A:$O,7,0))</f>
        <v/>
      </c>
      <c r="E106" s="100" t="str">
        <f>IFERROR(IF(VLOOKUP($A106,'Annex 2 Designated EHV charges'!$A:$P,9,FALSE)=0,"",VLOOKUP($A106,'Annex 2 Designated EHV charges'!$A:$P,9,FALSE)),"")</f>
        <v/>
      </c>
      <c r="F106" s="101" t="str">
        <f>IFERROR(IF(VLOOKUP($A106,'Annex 2 Designated EHV charges'!$A:$P,10,FALSE)=0,"",VLOOKUP($A106,'Annex 2 Designated EHV charges'!$A:$P,10,FALSE)),"")</f>
        <v/>
      </c>
      <c r="G106" s="102" t="str">
        <f>IFERROR(IF(VLOOKUP($A106,'Annex 2 Designated EHV charges'!$A:$P,11,FALSE)=0,"",VLOOKUP($A106,'Annex 2 Designated EHV charges'!$A:$P,11,FALSE)),"")</f>
        <v/>
      </c>
      <c r="H106" s="102" t="str">
        <f>IFERROR(IF(VLOOKUP($A106,'Annex 2 Designated EHV charges'!$A:$P,12,FALSE)=0,"",VLOOKUP($A106,'Annex 2 Designated EHV charges'!$A:$P,12,FALSE)),"")</f>
        <v/>
      </c>
    </row>
    <row r="107" spans="1:8" ht="12.75" customHeight="1" x14ac:dyDescent="0.2">
      <c r="A107" s="95" t="str">
        <f t="array" ref="A107">IFERROR(INDEX('Annex 2 Designated EHV charges'!$A$10:$A$10, MATCH(0, IF(ISBLANK('Annex 2 Designated EHV charges'!$A$10:$A$10),1, COUNTIF(A$4:$A106, 'Annex 2 Designated EHV charges'!$A$10:$A$10)), 0)),"")</f>
        <v/>
      </c>
      <c r="B107" s="95" t="str">
        <f>IF($A107="","",VLOOKUP($A107,'Annex 2 Designated EHV charges'!$A:$O,2,0))</f>
        <v/>
      </c>
      <c r="C107" s="96" t="str">
        <f>IF($A107="","",VLOOKUP($A107,'Annex 2 Designated EHV charges'!$A:$O,3,0))</f>
        <v/>
      </c>
      <c r="D107" s="95" t="str">
        <f>IF($A107="","",VLOOKUP($A107,'Annex 2 Designated EHV charges'!$A:$O,7,0))</f>
        <v/>
      </c>
      <c r="E107" s="100" t="str">
        <f>IFERROR(IF(VLOOKUP($A107,'Annex 2 Designated EHV charges'!$A:$P,9,FALSE)=0,"",VLOOKUP($A107,'Annex 2 Designated EHV charges'!$A:$P,9,FALSE)),"")</f>
        <v/>
      </c>
      <c r="F107" s="101" t="str">
        <f>IFERROR(IF(VLOOKUP($A107,'Annex 2 Designated EHV charges'!$A:$P,10,FALSE)=0,"",VLOOKUP($A107,'Annex 2 Designated EHV charges'!$A:$P,10,FALSE)),"")</f>
        <v/>
      </c>
      <c r="G107" s="102" t="str">
        <f>IFERROR(IF(VLOOKUP($A107,'Annex 2 Designated EHV charges'!$A:$P,11,FALSE)=0,"",VLOOKUP($A107,'Annex 2 Designated EHV charges'!$A:$P,11,FALSE)),"")</f>
        <v/>
      </c>
      <c r="H107" s="102" t="str">
        <f>IFERROR(IF(VLOOKUP($A107,'Annex 2 Designated EHV charges'!$A:$P,12,FALSE)=0,"",VLOOKUP($A107,'Annex 2 Designated EHV charges'!$A:$P,12,FALSE)),"")</f>
        <v/>
      </c>
    </row>
    <row r="108" spans="1:8" ht="12.75" customHeight="1" x14ac:dyDescent="0.2">
      <c r="A108" s="95" t="str">
        <f t="array" ref="A108">IFERROR(INDEX('Annex 2 Designated EHV charges'!$A$10:$A$10, MATCH(0, IF(ISBLANK('Annex 2 Designated EHV charges'!$A$10:$A$10),1, COUNTIF(A$4:$A107, 'Annex 2 Designated EHV charges'!$A$10:$A$10)), 0)),"")</f>
        <v/>
      </c>
      <c r="B108" s="95" t="str">
        <f>IF($A108="","",VLOOKUP($A108,'Annex 2 Designated EHV charges'!$A:$O,2,0))</f>
        <v/>
      </c>
      <c r="C108" s="96" t="str">
        <f>IF($A108="","",VLOOKUP($A108,'Annex 2 Designated EHV charges'!$A:$O,3,0))</f>
        <v/>
      </c>
      <c r="D108" s="95" t="str">
        <f>IF($A108="","",VLOOKUP($A108,'Annex 2 Designated EHV charges'!$A:$O,7,0))</f>
        <v/>
      </c>
      <c r="E108" s="100" t="str">
        <f>IFERROR(IF(VLOOKUP($A108,'Annex 2 Designated EHV charges'!$A:$P,9,FALSE)=0,"",VLOOKUP($A108,'Annex 2 Designated EHV charges'!$A:$P,9,FALSE)),"")</f>
        <v/>
      </c>
      <c r="F108" s="101" t="str">
        <f>IFERROR(IF(VLOOKUP($A108,'Annex 2 Designated EHV charges'!$A:$P,10,FALSE)=0,"",VLOOKUP($A108,'Annex 2 Designated EHV charges'!$A:$P,10,FALSE)),"")</f>
        <v/>
      </c>
      <c r="G108" s="102" t="str">
        <f>IFERROR(IF(VLOOKUP($A108,'Annex 2 Designated EHV charges'!$A:$P,11,FALSE)=0,"",VLOOKUP($A108,'Annex 2 Designated EHV charges'!$A:$P,11,FALSE)),"")</f>
        <v/>
      </c>
      <c r="H108" s="102" t="str">
        <f>IFERROR(IF(VLOOKUP($A108,'Annex 2 Designated EHV charges'!$A:$P,12,FALSE)=0,"",VLOOKUP($A108,'Annex 2 Designated EHV charges'!$A:$P,12,FALSE)),"")</f>
        <v/>
      </c>
    </row>
    <row r="109" spans="1:8" ht="12.75" customHeight="1" x14ac:dyDescent="0.2">
      <c r="A109" s="95" t="str">
        <f t="array" ref="A109">IFERROR(INDEX('Annex 2 Designated EHV charges'!$A$10:$A$10, MATCH(0, IF(ISBLANK('Annex 2 Designated EHV charges'!$A$10:$A$10),1, COUNTIF(A$4:$A108, 'Annex 2 Designated EHV charges'!$A$10:$A$10)), 0)),"")</f>
        <v/>
      </c>
      <c r="B109" s="95" t="str">
        <f>IF($A109="","",VLOOKUP($A109,'Annex 2 Designated EHV charges'!$A:$O,2,0))</f>
        <v/>
      </c>
      <c r="C109" s="96" t="str">
        <f>IF($A109="","",VLOOKUP($A109,'Annex 2 Designated EHV charges'!$A:$O,3,0))</f>
        <v/>
      </c>
      <c r="D109" s="95" t="str">
        <f>IF($A109="","",VLOOKUP($A109,'Annex 2 Designated EHV charges'!$A:$O,7,0))</f>
        <v/>
      </c>
      <c r="E109" s="100" t="str">
        <f>IFERROR(IF(VLOOKUP($A109,'Annex 2 Designated EHV charges'!$A:$P,9,FALSE)=0,"",VLOOKUP($A109,'Annex 2 Designated EHV charges'!$A:$P,9,FALSE)),"")</f>
        <v/>
      </c>
      <c r="F109" s="101" t="str">
        <f>IFERROR(IF(VLOOKUP($A109,'Annex 2 Designated EHV charges'!$A:$P,10,FALSE)=0,"",VLOOKUP($A109,'Annex 2 Designated EHV charges'!$A:$P,10,FALSE)),"")</f>
        <v/>
      </c>
      <c r="G109" s="102" t="str">
        <f>IFERROR(IF(VLOOKUP($A109,'Annex 2 Designated EHV charges'!$A:$P,11,FALSE)=0,"",VLOOKUP($A109,'Annex 2 Designated EHV charges'!$A:$P,11,FALSE)),"")</f>
        <v/>
      </c>
      <c r="H109" s="102" t="str">
        <f>IFERROR(IF(VLOOKUP($A109,'Annex 2 Designated EHV charges'!$A:$P,12,FALSE)=0,"",VLOOKUP($A109,'Annex 2 Designated EHV charges'!$A:$P,12,FALSE)),"")</f>
        <v/>
      </c>
    </row>
    <row r="110" spans="1:8" ht="12.75" customHeight="1" x14ac:dyDescent="0.2">
      <c r="A110" s="95" t="str">
        <f t="array" ref="A110">IFERROR(INDEX('Annex 2 Designated EHV charges'!$A$10:$A$10, MATCH(0, IF(ISBLANK('Annex 2 Designated EHV charges'!$A$10:$A$10),1, COUNTIF(A$4:$A109, 'Annex 2 Designated EHV charges'!$A$10:$A$10)), 0)),"")</f>
        <v/>
      </c>
      <c r="B110" s="95" t="str">
        <f>IF($A110="","",VLOOKUP($A110,'Annex 2 Designated EHV charges'!$A:$O,2,0))</f>
        <v/>
      </c>
      <c r="C110" s="96" t="str">
        <f>IF($A110="","",VLOOKUP($A110,'Annex 2 Designated EHV charges'!$A:$O,3,0))</f>
        <v/>
      </c>
      <c r="D110" s="95" t="str">
        <f>IF($A110="","",VLOOKUP($A110,'Annex 2 Designated EHV charges'!$A:$O,7,0))</f>
        <v/>
      </c>
      <c r="E110" s="100" t="str">
        <f>IFERROR(IF(VLOOKUP($A110,'Annex 2 Designated EHV charges'!$A:$P,9,FALSE)=0,"",VLOOKUP($A110,'Annex 2 Designated EHV charges'!$A:$P,9,FALSE)),"")</f>
        <v/>
      </c>
      <c r="F110" s="101" t="str">
        <f>IFERROR(IF(VLOOKUP($A110,'Annex 2 Designated EHV charges'!$A:$P,10,FALSE)=0,"",VLOOKUP($A110,'Annex 2 Designated EHV charges'!$A:$P,10,FALSE)),"")</f>
        <v/>
      </c>
      <c r="G110" s="102" t="str">
        <f>IFERROR(IF(VLOOKUP($A110,'Annex 2 Designated EHV charges'!$A:$P,11,FALSE)=0,"",VLOOKUP($A110,'Annex 2 Designated EHV charges'!$A:$P,11,FALSE)),"")</f>
        <v/>
      </c>
      <c r="H110" s="102" t="str">
        <f>IFERROR(IF(VLOOKUP($A110,'Annex 2 Designated EHV charges'!$A:$P,12,FALSE)=0,"",VLOOKUP($A110,'Annex 2 Designated EHV charges'!$A:$P,12,FALSE)),"")</f>
        <v/>
      </c>
    </row>
    <row r="111" spans="1:8" ht="12.75" customHeight="1" x14ac:dyDescent="0.2">
      <c r="A111" s="95" t="str">
        <f t="array" ref="A111">IFERROR(INDEX('Annex 2 Designated EHV charges'!$A$10:$A$10, MATCH(0, IF(ISBLANK('Annex 2 Designated EHV charges'!$A$10:$A$10),1, COUNTIF(A$4:$A110, 'Annex 2 Designated EHV charges'!$A$10:$A$10)), 0)),"")</f>
        <v/>
      </c>
      <c r="B111" s="95" t="str">
        <f>IF($A111="","",VLOOKUP($A111,'Annex 2 Designated EHV charges'!$A:$O,2,0))</f>
        <v/>
      </c>
      <c r="C111" s="96" t="str">
        <f>IF($A111="","",VLOOKUP($A111,'Annex 2 Designated EHV charges'!$A:$O,3,0))</f>
        <v/>
      </c>
      <c r="D111" s="95" t="str">
        <f>IF($A111="","",VLOOKUP($A111,'Annex 2 Designated EHV charges'!$A:$O,7,0))</f>
        <v/>
      </c>
      <c r="E111" s="100" t="str">
        <f>IFERROR(IF(VLOOKUP($A111,'Annex 2 Designated EHV charges'!$A:$P,9,FALSE)=0,"",VLOOKUP($A111,'Annex 2 Designated EHV charges'!$A:$P,9,FALSE)),"")</f>
        <v/>
      </c>
      <c r="F111" s="101" t="str">
        <f>IFERROR(IF(VLOOKUP($A111,'Annex 2 Designated EHV charges'!$A:$P,10,FALSE)=0,"",VLOOKUP($A111,'Annex 2 Designated EHV charges'!$A:$P,10,FALSE)),"")</f>
        <v/>
      </c>
      <c r="G111" s="102" t="str">
        <f>IFERROR(IF(VLOOKUP($A111,'Annex 2 Designated EHV charges'!$A:$P,11,FALSE)=0,"",VLOOKUP($A111,'Annex 2 Designated EHV charges'!$A:$P,11,FALSE)),"")</f>
        <v/>
      </c>
      <c r="H111" s="102" t="str">
        <f>IFERROR(IF(VLOOKUP($A111,'Annex 2 Designated EHV charges'!$A:$P,12,FALSE)=0,"",VLOOKUP($A111,'Annex 2 Designated EHV charges'!$A:$P,12,FALSE)),"")</f>
        <v/>
      </c>
    </row>
    <row r="112" spans="1:8" ht="12.75" customHeight="1" x14ac:dyDescent="0.2">
      <c r="A112" s="95" t="str">
        <f t="array" ref="A112">IFERROR(INDEX('Annex 2 Designated EHV charges'!$A$10:$A$10, MATCH(0, IF(ISBLANK('Annex 2 Designated EHV charges'!$A$10:$A$10),1, COUNTIF(A$4:$A111, 'Annex 2 Designated EHV charges'!$A$10:$A$10)), 0)),"")</f>
        <v/>
      </c>
      <c r="B112" s="95" t="str">
        <f>IF($A112="","",VLOOKUP($A112,'Annex 2 Designated EHV charges'!$A:$O,2,0))</f>
        <v/>
      </c>
      <c r="C112" s="96" t="str">
        <f>IF($A112="","",VLOOKUP($A112,'Annex 2 Designated EHV charges'!$A:$O,3,0))</f>
        <v/>
      </c>
      <c r="D112" s="95" t="str">
        <f>IF($A112="","",VLOOKUP($A112,'Annex 2 Designated EHV charges'!$A:$O,7,0))</f>
        <v/>
      </c>
      <c r="E112" s="100" t="str">
        <f>IFERROR(IF(VLOOKUP($A112,'Annex 2 Designated EHV charges'!$A:$P,9,FALSE)=0,"",VLOOKUP($A112,'Annex 2 Designated EHV charges'!$A:$P,9,FALSE)),"")</f>
        <v/>
      </c>
      <c r="F112" s="101" t="str">
        <f>IFERROR(IF(VLOOKUP($A112,'Annex 2 Designated EHV charges'!$A:$P,10,FALSE)=0,"",VLOOKUP($A112,'Annex 2 Designated EHV charges'!$A:$P,10,FALSE)),"")</f>
        <v/>
      </c>
      <c r="G112" s="102" t="str">
        <f>IFERROR(IF(VLOOKUP($A112,'Annex 2 Designated EHV charges'!$A:$P,11,FALSE)=0,"",VLOOKUP($A112,'Annex 2 Designated EHV charges'!$A:$P,11,FALSE)),"")</f>
        <v/>
      </c>
      <c r="H112" s="102" t="str">
        <f>IFERROR(IF(VLOOKUP($A112,'Annex 2 Designated EHV charges'!$A:$P,12,FALSE)=0,"",VLOOKUP($A112,'Annex 2 Designated EHV charges'!$A:$P,12,FALSE)),"")</f>
        <v/>
      </c>
    </row>
    <row r="113" spans="1:8" ht="12.75" customHeight="1" x14ac:dyDescent="0.2">
      <c r="A113" s="95" t="str">
        <f t="array" ref="A113">IFERROR(INDEX('Annex 2 Designated EHV charges'!$A$10:$A$10, MATCH(0, IF(ISBLANK('Annex 2 Designated EHV charges'!$A$10:$A$10),1, COUNTIF(A$4:$A112, 'Annex 2 Designated EHV charges'!$A$10:$A$10)), 0)),"")</f>
        <v/>
      </c>
      <c r="B113" s="95" t="str">
        <f>IF($A113="","",VLOOKUP($A113,'Annex 2 Designated EHV charges'!$A:$O,2,0))</f>
        <v/>
      </c>
      <c r="C113" s="96" t="str">
        <f>IF($A113="","",VLOOKUP($A113,'Annex 2 Designated EHV charges'!$A:$O,3,0))</f>
        <v/>
      </c>
      <c r="D113" s="95" t="str">
        <f>IF($A113="","",VLOOKUP($A113,'Annex 2 Designated EHV charges'!$A:$O,7,0))</f>
        <v/>
      </c>
      <c r="E113" s="100" t="str">
        <f>IFERROR(IF(VLOOKUP($A113,'Annex 2 Designated EHV charges'!$A:$P,9,FALSE)=0,"",VLOOKUP($A113,'Annex 2 Designated EHV charges'!$A:$P,9,FALSE)),"")</f>
        <v/>
      </c>
      <c r="F113" s="101" t="str">
        <f>IFERROR(IF(VLOOKUP($A113,'Annex 2 Designated EHV charges'!$A:$P,10,FALSE)=0,"",VLOOKUP($A113,'Annex 2 Designated EHV charges'!$A:$P,10,FALSE)),"")</f>
        <v/>
      </c>
      <c r="G113" s="102" t="str">
        <f>IFERROR(IF(VLOOKUP($A113,'Annex 2 Designated EHV charges'!$A:$P,11,FALSE)=0,"",VLOOKUP($A113,'Annex 2 Designated EHV charges'!$A:$P,11,FALSE)),"")</f>
        <v/>
      </c>
      <c r="H113" s="102" t="str">
        <f>IFERROR(IF(VLOOKUP($A113,'Annex 2 Designated EHV charges'!$A:$P,12,FALSE)=0,"",VLOOKUP($A113,'Annex 2 Designated EHV charges'!$A:$P,12,FALSE)),"")</f>
        <v/>
      </c>
    </row>
    <row r="114" spans="1:8" ht="12.75" customHeight="1" x14ac:dyDescent="0.2">
      <c r="A114" s="95" t="str">
        <f t="array" ref="A114">IFERROR(INDEX('Annex 2 Designated EHV charges'!$A$10:$A$10, MATCH(0, IF(ISBLANK('Annex 2 Designated EHV charges'!$A$10:$A$10),1, COUNTIF(A$4:$A113, 'Annex 2 Designated EHV charges'!$A$10:$A$10)), 0)),"")</f>
        <v/>
      </c>
      <c r="B114" s="95" t="str">
        <f>IF($A114="","",VLOOKUP($A114,'Annex 2 Designated EHV charges'!$A:$O,2,0))</f>
        <v/>
      </c>
      <c r="C114" s="96" t="str">
        <f>IF($A114="","",VLOOKUP($A114,'Annex 2 Designated EHV charges'!$A:$O,3,0))</f>
        <v/>
      </c>
      <c r="D114" s="95" t="str">
        <f>IF($A114="","",VLOOKUP($A114,'Annex 2 Designated EHV charges'!$A:$O,7,0))</f>
        <v/>
      </c>
      <c r="E114" s="100" t="str">
        <f>IFERROR(IF(VLOOKUP($A114,'Annex 2 Designated EHV charges'!$A:$P,9,FALSE)=0,"",VLOOKUP($A114,'Annex 2 Designated EHV charges'!$A:$P,9,FALSE)),"")</f>
        <v/>
      </c>
      <c r="F114" s="101" t="str">
        <f>IFERROR(IF(VLOOKUP($A114,'Annex 2 Designated EHV charges'!$A:$P,10,FALSE)=0,"",VLOOKUP($A114,'Annex 2 Designated EHV charges'!$A:$P,10,FALSE)),"")</f>
        <v/>
      </c>
      <c r="G114" s="102" t="str">
        <f>IFERROR(IF(VLOOKUP($A114,'Annex 2 Designated EHV charges'!$A:$P,11,FALSE)=0,"",VLOOKUP($A114,'Annex 2 Designated EHV charges'!$A:$P,11,FALSE)),"")</f>
        <v/>
      </c>
      <c r="H114" s="102" t="str">
        <f>IFERROR(IF(VLOOKUP($A114,'Annex 2 Designated EHV charges'!$A:$P,12,FALSE)=0,"",VLOOKUP($A114,'Annex 2 Designated EHV charges'!$A:$P,12,FALSE)),"")</f>
        <v/>
      </c>
    </row>
    <row r="115" spans="1:8" ht="12.75" customHeight="1" x14ac:dyDescent="0.2">
      <c r="A115" s="95" t="str">
        <f t="array" ref="A115">IFERROR(INDEX('Annex 2 Designated EHV charges'!$A$10:$A$10, MATCH(0, IF(ISBLANK('Annex 2 Designated EHV charges'!$A$10:$A$10),1, COUNTIF(A$4:$A114, 'Annex 2 Designated EHV charges'!$A$10:$A$10)), 0)),"")</f>
        <v/>
      </c>
      <c r="B115" s="95" t="str">
        <f>IF($A115="","",VLOOKUP($A115,'Annex 2 Designated EHV charges'!$A:$O,2,0))</f>
        <v/>
      </c>
      <c r="C115" s="96" t="str">
        <f>IF($A115="","",VLOOKUP($A115,'Annex 2 Designated EHV charges'!$A:$O,3,0))</f>
        <v/>
      </c>
      <c r="D115" s="95" t="str">
        <f>IF($A115="","",VLOOKUP($A115,'Annex 2 Designated EHV charges'!$A:$O,7,0))</f>
        <v/>
      </c>
      <c r="E115" s="100" t="str">
        <f>IFERROR(IF(VLOOKUP($A115,'Annex 2 Designated EHV charges'!$A:$P,9,FALSE)=0,"",VLOOKUP($A115,'Annex 2 Designated EHV charges'!$A:$P,9,FALSE)),"")</f>
        <v/>
      </c>
      <c r="F115" s="101" t="str">
        <f>IFERROR(IF(VLOOKUP($A115,'Annex 2 Designated EHV charges'!$A:$P,10,FALSE)=0,"",VLOOKUP($A115,'Annex 2 Designated EHV charges'!$A:$P,10,FALSE)),"")</f>
        <v/>
      </c>
      <c r="G115" s="102" t="str">
        <f>IFERROR(IF(VLOOKUP($A115,'Annex 2 Designated EHV charges'!$A:$P,11,FALSE)=0,"",VLOOKUP($A115,'Annex 2 Designated EHV charges'!$A:$P,11,FALSE)),"")</f>
        <v/>
      </c>
      <c r="H115" s="102" t="str">
        <f>IFERROR(IF(VLOOKUP($A115,'Annex 2 Designated EHV charges'!$A:$P,12,FALSE)=0,"",VLOOKUP($A115,'Annex 2 Designated EHV charges'!$A:$P,12,FALSE)),"")</f>
        <v/>
      </c>
    </row>
    <row r="116" spans="1:8" ht="12.75" customHeight="1" x14ac:dyDescent="0.2">
      <c r="A116" s="95" t="str">
        <f t="array" ref="A116">IFERROR(INDEX('Annex 2 Designated EHV charges'!$A$10:$A$10, MATCH(0, IF(ISBLANK('Annex 2 Designated EHV charges'!$A$10:$A$10),1, COUNTIF(A$4:$A115, 'Annex 2 Designated EHV charges'!$A$10:$A$10)), 0)),"")</f>
        <v/>
      </c>
      <c r="B116" s="95" t="str">
        <f>IF($A116="","",VLOOKUP($A116,'Annex 2 Designated EHV charges'!$A:$O,2,0))</f>
        <v/>
      </c>
      <c r="C116" s="96" t="str">
        <f>IF($A116="","",VLOOKUP($A116,'Annex 2 Designated EHV charges'!$A:$O,3,0))</f>
        <v/>
      </c>
      <c r="D116" s="95" t="str">
        <f>IF($A116="","",VLOOKUP($A116,'Annex 2 Designated EHV charges'!$A:$O,7,0))</f>
        <v/>
      </c>
      <c r="E116" s="100" t="str">
        <f>IFERROR(IF(VLOOKUP($A116,'Annex 2 Designated EHV charges'!$A:$P,9,FALSE)=0,"",VLOOKUP($A116,'Annex 2 Designated EHV charges'!$A:$P,9,FALSE)),"")</f>
        <v/>
      </c>
      <c r="F116" s="101" t="str">
        <f>IFERROR(IF(VLOOKUP($A116,'Annex 2 Designated EHV charges'!$A:$P,10,FALSE)=0,"",VLOOKUP($A116,'Annex 2 Designated EHV charges'!$A:$P,10,FALSE)),"")</f>
        <v/>
      </c>
      <c r="G116" s="102" t="str">
        <f>IFERROR(IF(VLOOKUP($A116,'Annex 2 Designated EHV charges'!$A:$P,11,FALSE)=0,"",VLOOKUP($A116,'Annex 2 Designated EHV charges'!$A:$P,11,FALSE)),"")</f>
        <v/>
      </c>
      <c r="H116" s="102" t="str">
        <f>IFERROR(IF(VLOOKUP($A116,'Annex 2 Designated EHV charges'!$A:$P,12,FALSE)=0,"",VLOOKUP($A116,'Annex 2 Designated EHV charges'!$A:$P,12,FALSE)),"")</f>
        <v/>
      </c>
    </row>
    <row r="117" spans="1:8" ht="12.75" customHeight="1" x14ac:dyDescent="0.2">
      <c r="A117" s="95" t="str">
        <f t="array" ref="A117">IFERROR(INDEX('Annex 2 Designated EHV charges'!$A$10:$A$10, MATCH(0, IF(ISBLANK('Annex 2 Designated EHV charges'!$A$10:$A$10),1, COUNTIF(A$4:$A116, 'Annex 2 Designated EHV charges'!$A$10:$A$10)), 0)),"")</f>
        <v/>
      </c>
      <c r="B117" s="95" t="str">
        <f>IF($A117="","",VLOOKUP($A117,'Annex 2 Designated EHV charges'!$A:$O,2,0))</f>
        <v/>
      </c>
      <c r="C117" s="96" t="str">
        <f>IF($A117="","",VLOOKUP($A117,'Annex 2 Designated EHV charges'!$A:$O,3,0))</f>
        <v/>
      </c>
      <c r="D117" s="95" t="str">
        <f>IF($A117="","",VLOOKUP($A117,'Annex 2 Designated EHV charges'!$A:$O,7,0))</f>
        <v/>
      </c>
      <c r="E117" s="100" t="str">
        <f>IFERROR(IF(VLOOKUP($A117,'Annex 2 Designated EHV charges'!$A:$P,9,FALSE)=0,"",VLOOKUP($A117,'Annex 2 Designated EHV charges'!$A:$P,9,FALSE)),"")</f>
        <v/>
      </c>
      <c r="F117" s="101" t="str">
        <f>IFERROR(IF(VLOOKUP($A117,'Annex 2 Designated EHV charges'!$A:$P,10,FALSE)=0,"",VLOOKUP($A117,'Annex 2 Designated EHV charges'!$A:$P,10,FALSE)),"")</f>
        <v/>
      </c>
      <c r="G117" s="102" t="str">
        <f>IFERROR(IF(VLOOKUP($A117,'Annex 2 Designated EHV charges'!$A:$P,11,FALSE)=0,"",VLOOKUP($A117,'Annex 2 Designated EHV charges'!$A:$P,11,FALSE)),"")</f>
        <v/>
      </c>
      <c r="H117" s="102" t="str">
        <f>IFERROR(IF(VLOOKUP($A117,'Annex 2 Designated EHV charges'!$A:$P,12,FALSE)=0,"",VLOOKUP($A117,'Annex 2 Designated EHV charges'!$A:$P,12,FALSE)),"")</f>
        <v/>
      </c>
    </row>
    <row r="118" spans="1:8" ht="12.75" customHeight="1" x14ac:dyDescent="0.2">
      <c r="A118" s="95" t="str">
        <f t="array" ref="A118">IFERROR(INDEX('Annex 2 Designated EHV charges'!$A$10:$A$10, MATCH(0, IF(ISBLANK('Annex 2 Designated EHV charges'!$A$10:$A$10),1, COUNTIF(A$4:$A117, 'Annex 2 Designated EHV charges'!$A$10:$A$10)), 0)),"")</f>
        <v/>
      </c>
      <c r="B118" s="95" t="str">
        <f>IF($A118="","",VLOOKUP($A118,'Annex 2 Designated EHV charges'!$A:$O,2,0))</f>
        <v/>
      </c>
      <c r="C118" s="96" t="str">
        <f>IF($A118="","",VLOOKUP($A118,'Annex 2 Designated EHV charges'!$A:$O,3,0))</f>
        <v/>
      </c>
      <c r="D118" s="95" t="str">
        <f>IF($A118="","",VLOOKUP($A118,'Annex 2 Designated EHV charges'!$A:$O,7,0))</f>
        <v/>
      </c>
      <c r="E118" s="100" t="str">
        <f>IFERROR(IF(VLOOKUP($A118,'Annex 2 Designated EHV charges'!$A:$P,9,FALSE)=0,"",VLOOKUP($A118,'Annex 2 Designated EHV charges'!$A:$P,9,FALSE)),"")</f>
        <v/>
      </c>
      <c r="F118" s="101" t="str">
        <f>IFERROR(IF(VLOOKUP($A118,'Annex 2 Designated EHV charges'!$A:$P,10,FALSE)=0,"",VLOOKUP($A118,'Annex 2 Designated EHV charges'!$A:$P,10,FALSE)),"")</f>
        <v/>
      </c>
      <c r="G118" s="102" t="str">
        <f>IFERROR(IF(VLOOKUP($A118,'Annex 2 Designated EHV charges'!$A:$P,11,FALSE)=0,"",VLOOKUP($A118,'Annex 2 Designated EHV charges'!$A:$P,11,FALSE)),"")</f>
        <v/>
      </c>
      <c r="H118" s="102" t="str">
        <f>IFERROR(IF(VLOOKUP($A118,'Annex 2 Designated EHV charges'!$A:$P,12,FALSE)=0,"",VLOOKUP($A118,'Annex 2 Designated EHV charges'!$A:$P,12,FALSE)),"")</f>
        <v/>
      </c>
    </row>
    <row r="119" spans="1:8" ht="12.75" customHeight="1" x14ac:dyDescent="0.2">
      <c r="A119" s="95" t="str">
        <f t="array" ref="A119">IFERROR(INDEX('Annex 2 Designated EHV charges'!$A$10:$A$10, MATCH(0, IF(ISBLANK('Annex 2 Designated EHV charges'!$A$10:$A$10),1, COUNTIF(A$4:$A118, 'Annex 2 Designated EHV charges'!$A$10:$A$10)), 0)),"")</f>
        <v/>
      </c>
      <c r="B119" s="95" t="str">
        <f>IF($A119="","",VLOOKUP($A119,'Annex 2 Designated EHV charges'!$A:$O,2,0))</f>
        <v/>
      </c>
      <c r="C119" s="96" t="str">
        <f>IF($A119="","",VLOOKUP($A119,'Annex 2 Designated EHV charges'!$A:$O,3,0))</f>
        <v/>
      </c>
      <c r="D119" s="95" t="str">
        <f>IF($A119="","",VLOOKUP($A119,'Annex 2 Designated EHV charges'!$A:$O,7,0))</f>
        <v/>
      </c>
      <c r="E119" s="100" t="str">
        <f>IFERROR(IF(VLOOKUP($A119,'Annex 2 Designated EHV charges'!$A:$P,9,FALSE)=0,"",VLOOKUP($A119,'Annex 2 Designated EHV charges'!$A:$P,9,FALSE)),"")</f>
        <v/>
      </c>
      <c r="F119" s="101" t="str">
        <f>IFERROR(IF(VLOOKUP($A119,'Annex 2 Designated EHV charges'!$A:$P,10,FALSE)=0,"",VLOOKUP($A119,'Annex 2 Designated EHV charges'!$A:$P,10,FALSE)),"")</f>
        <v/>
      </c>
      <c r="G119" s="102" t="str">
        <f>IFERROR(IF(VLOOKUP($A119,'Annex 2 Designated EHV charges'!$A:$P,11,FALSE)=0,"",VLOOKUP($A119,'Annex 2 Designated EHV charges'!$A:$P,11,FALSE)),"")</f>
        <v/>
      </c>
      <c r="H119" s="102" t="str">
        <f>IFERROR(IF(VLOOKUP($A119,'Annex 2 Designated EHV charges'!$A:$P,12,FALSE)=0,"",VLOOKUP($A119,'Annex 2 Designated EHV charges'!$A:$P,12,FALSE)),"")</f>
        <v/>
      </c>
    </row>
    <row r="120" spans="1:8" ht="12.75" customHeight="1" x14ac:dyDescent="0.2">
      <c r="A120" s="95" t="str">
        <f t="array" ref="A120">IFERROR(INDEX('Annex 2 Designated EHV charges'!$A$10:$A$10, MATCH(0, IF(ISBLANK('Annex 2 Designated EHV charges'!$A$10:$A$10),1, COUNTIF(A$4:$A119, 'Annex 2 Designated EHV charges'!$A$10:$A$10)), 0)),"")</f>
        <v/>
      </c>
      <c r="B120" s="95" t="str">
        <f>IF($A120="","",VLOOKUP($A120,'Annex 2 Designated EHV charges'!$A:$O,2,0))</f>
        <v/>
      </c>
      <c r="C120" s="96" t="str">
        <f>IF($A120="","",VLOOKUP($A120,'Annex 2 Designated EHV charges'!$A:$O,3,0))</f>
        <v/>
      </c>
      <c r="D120" s="95" t="str">
        <f>IF($A120="","",VLOOKUP($A120,'Annex 2 Designated EHV charges'!$A:$O,7,0))</f>
        <v/>
      </c>
      <c r="E120" s="100" t="str">
        <f>IFERROR(IF(VLOOKUP($A120,'Annex 2 Designated EHV charges'!$A:$P,9,FALSE)=0,"",VLOOKUP($A120,'Annex 2 Designated EHV charges'!$A:$P,9,FALSE)),"")</f>
        <v/>
      </c>
      <c r="F120" s="101" t="str">
        <f>IFERROR(IF(VLOOKUP($A120,'Annex 2 Designated EHV charges'!$A:$P,10,FALSE)=0,"",VLOOKUP($A120,'Annex 2 Designated EHV charges'!$A:$P,10,FALSE)),"")</f>
        <v/>
      </c>
      <c r="G120" s="102" t="str">
        <f>IFERROR(IF(VLOOKUP($A120,'Annex 2 Designated EHV charges'!$A:$P,11,FALSE)=0,"",VLOOKUP($A120,'Annex 2 Designated EHV charges'!$A:$P,11,FALSE)),"")</f>
        <v/>
      </c>
      <c r="H120" s="102" t="str">
        <f>IFERROR(IF(VLOOKUP($A120,'Annex 2 Designated EHV charges'!$A:$P,12,FALSE)=0,"",VLOOKUP($A120,'Annex 2 Designated EHV charges'!$A:$P,12,FALSE)),"")</f>
        <v/>
      </c>
    </row>
    <row r="121" spans="1:8" ht="12.75" customHeight="1" x14ac:dyDescent="0.2">
      <c r="A121" s="95" t="str">
        <f t="array" ref="A121">IFERROR(INDEX('Annex 2 Designated EHV charges'!$A$10:$A$10, MATCH(0, IF(ISBLANK('Annex 2 Designated EHV charges'!$A$10:$A$10),1, COUNTIF(A$4:$A120, 'Annex 2 Designated EHV charges'!$A$10:$A$10)), 0)),"")</f>
        <v/>
      </c>
      <c r="B121" s="95" t="str">
        <f>IF($A121="","",VLOOKUP($A121,'Annex 2 Designated EHV charges'!$A:$O,2,0))</f>
        <v/>
      </c>
      <c r="C121" s="96" t="str">
        <f>IF($A121="","",VLOOKUP($A121,'Annex 2 Designated EHV charges'!$A:$O,3,0))</f>
        <v/>
      </c>
      <c r="D121" s="95" t="str">
        <f>IF($A121="","",VLOOKUP($A121,'Annex 2 Designated EHV charges'!$A:$O,7,0))</f>
        <v/>
      </c>
      <c r="E121" s="100" t="str">
        <f>IFERROR(IF(VLOOKUP($A121,'Annex 2 Designated EHV charges'!$A:$P,9,FALSE)=0,"",VLOOKUP($A121,'Annex 2 Designated EHV charges'!$A:$P,9,FALSE)),"")</f>
        <v/>
      </c>
      <c r="F121" s="101" t="str">
        <f>IFERROR(IF(VLOOKUP($A121,'Annex 2 Designated EHV charges'!$A:$P,10,FALSE)=0,"",VLOOKUP($A121,'Annex 2 Designated EHV charges'!$A:$P,10,FALSE)),"")</f>
        <v/>
      </c>
      <c r="G121" s="102" t="str">
        <f>IFERROR(IF(VLOOKUP($A121,'Annex 2 Designated EHV charges'!$A:$P,11,FALSE)=0,"",VLOOKUP($A121,'Annex 2 Designated EHV charges'!$A:$P,11,FALSE)),"")</f>
        <v/>
      </c>
      <c r="H121" s="102" t="str">
        <f>IFERROR(IF(VLOOKUP($A121,'Annex 2 Designated EHV charges'!$A:$P,12,FALSE)=0,"",VLOOKUP($A121,'Annex 2 Designated EHV charges'!$A:$P,12,FALSE)),"")</f>
        <v/>
      </c>
    </row>
    <row r="122" spans="1:8" ht="12.75" customHeight="1" x14ac:dyDescent="0.2">
      <c r="A122" s="95" t="str">
        <f t="array" ref="A122">IFERROR(INDEX('Annex 2 Designated EHV charges'!$A$10:$A$10, MATCH(0, IF(ISBLANK('Annex 2 Designated EHV charges'!$A$10:$A$10),1, COUNTIF(A$4:$A121, 'Annex 2 Designated EHV charges'!$A$10:$A$10)), 0)),"")</f>
        <v/>
      </c>
      <c r="B122" s="95" t="str">
        <f>IF($A122="","",VLOOKUP($A122,'Annex 2 Designated EHV charges'!$A:$O,2,0))</f>
        <v/>
      </c>
      <c r="C122" s="96" t="str">
        <f>IF($A122="","",VLOOKUP($A122,'Annex 2 Designated EHV charges'!$A:$O,3,0))</f>
        <v/>
      </c>
      <c r="D122" s="95" t="str">
        <f>IF($A122="","",VLOOKUP($A122,'Annex 2 Designated EHV charges'!$A:$O,7,0))</f>
        <v/>
      </c>
      <c r="E122" s="100" t="str">
        <f>IFERROR(IF(VLOOKUP($A122,'Annex 2 Designated EHV charges'!$A:$P,9,FALSE)=0,"",VLOOKUP($A122,'Annex 2 Designated EHV charges'!$A:$P,9,FALSE)),"")</f>
        <v/>
      </c>
      <c r="F122" s="101" t="str">
        <f>IFERROR(IF(VLOOKUP($A122,'Annex 2 Designated EHV charges'!$A:$P,10,FALSE)=0,"",VLOOKUP($A122,'Annex 2 Designated EHV charges'!$A:$P,10,FALSE)),"")</f>
        <v/>
      </c>
      <c r="G122" s="102" t="str">
        <f>IFERROR(IF(VLOOKUP($A122,'Annex 2 Designated EHV charges'!$A:$P,11,FALSE)=0,"",VLOOKUP($A122,'Annex 2 Designated EHV charges'!$A:$P,11,FALSE)),"")</f>
        <v/>
      </c>
      <c r="H122" s="102" t="str">
        <f>IFERROR(IF(VLOOKUP($A122,'Annex 2 Designated EHV charges'!$A:$P,12,FALSE)=0,"",VLOOKUP($A122,'Annex 2 Designated EHV charges'!$A:$P,12,FALSE)),"")</f>
        <v/>
      </c>
    </row>
    <row r="123" spans="1:8" ht="12.75" customHeight="1" x14ac:dyDescent="0.2">
      <c r="A123" s="95" t="str">
        <f t="array" ref="A123">IFERROR(INDEX('Annex 2 Designated EHV charges'!$A$10:$A$10, MATCH(0, IF(ISBLANK('Annex 2 Designated EHV charges'!$A$10:$A$10),1, COUNTIF(A$4:$A122, 'Annex 2 Designated EHV charges'!$A$10:$A$10)), 0)),"")</f>
        <v/>
      </c>
      <c r="B123" s="95" t="str">
        <f>IF($A123="","",VLOOKUP($A123,'Annex 2 Designated EHV charges'!$A:$O,2,0))</f>
        <v/>
      </c>
      <c r="C123" s="96" t="str">
        <f>IF($A123="","",VLOOKUP($A123,'Annex 2 Designated EHV charges'!$A:$O,3,0))</f>
        <v/>
      </c>
      <c r="D123" s="95" t="str">
        <f>IF($A123="","",VLOOKUP($A123,'Annex 2 Designated EHV charges'!$A:$O,7,0))</f>
        <v/>
      </c>
      <c r="E123" s="100" t="str">
        <f>IFERROR(IF(VLOOKUP($A123,'Annex 2 Designated EHV charges'!$A:$P,9,FALSE)=0,"",VLOOKUP($A123,'Annex 2 Designated EHV charges'!$A:$P,9,FALSE)),"")</f>
        <v/>
      </c>
      <c r="F123" s="101" t="str">
        <f>IFERROR(IF(VLOOKUP($A123,'Annex 2 Designated EHV charges'!$A:$P,10,FALSE)=0,"",VLOOKUP($A123,'Annex 2 Designated EHV charges'!$A:$P,10,FALSE)),"")</f>
        <v/>
      </c>
      <c r="G123" s="102" t="str">
        <f>IFERROR(IF(VLOOKUP($A123,'Annex 2 Designated EHV charges'!$A:$P,11,FALSE)=0,"",VLOOKUP($A123,'Annex 2 Designated EHV charges'!$A:$P,11,FALSE)),"")</f>
        <v/>
      </c>
      <c r="H123" s="102" t="str">
        <f>IFERROR(IF(VLOOKUP($A123,'Annex 2 Designated EHV charges'!$A:$P,12,FALSE)=0,"",VLOOKUP($A123,'Annex 2 Designated EHV charges'!$A:$P,12,FALSE)),"")</f>
        <v/>
      </c>
    </row>
    <row r="124" spans="1:8" ht="12.75" customHeight="1" x14ac:dyDescent="0.2">
      <c r="A124" s="95" t="str">
        <f t="array" ref="A124">IFERROR(INDEX('Annex 2 Designated EHV charges'!$A$10:$A$10, MATCH(0, IF(ISBLANK('Annex 2 Designated EHV charges'!$A$10:$A$10),1, COUNTIF(A$4:$A123, 'Annex 2 Designated EHV charges'!$A$10:$A$10)), 0)),"")</f>
        <v/>
      </c>
      <c r="B124" s="95" t="str">
        <f>IF($A124="","",VLOOKUP($A124,'Annex 2 Designated EHV charges'!$A:$O,2,0))</f>
        <v/>
      </c>
      <c r="C124" s="96" t="str">
        <f>IF($A124="","",VLOOKUP($A124,'Annex 2 Designated EHV charges'!$A:$O,3,0))</f>
        <v/>
      </c>
      <c r="D124" s="95" t="str">
        <f>IF($A124="","",VLOOKUP($A124,'Annex 2 Designated EHV charges'!$A:$O,7,0))</f>
        <v/>
      </c>
      <c r="E124" s="100" t="str">
        <f>IFERROR(IF(VLOOKUP($A124,'Annex 2 Designated EHV charges'!$A:$P,9,FALSE)=0,"",VLOOKUP($A124,'Annex 2 Designated EHV charges'!$A:$P,9,FALSE)),"")</f>
        <v/>
      </c>
      <c r="F124" s="101" t="str">
        <f>IFERROR(IF(VLOOKUP($A124,'Annex 2 Designated EHV charges'!$A:$P,10,FALSE)=0,"",VLOOKUP($A124,'Annex 2 Designated EHV charges'!$A:$P,10,FALSE)),"")</f>
        <v/>
      </c>
      <c r="G124" s="102" t="str">
        <f>IFERROR(IF(VLOOKUP($A124,'Annex 2 Designated EHV charges'!$A:$P,11,FALSE)=0,"",VLOOKUP($A124,'Annex 2 Designated EHV charges'!$A:$P,11,FALSE)),"")</f>
        <v/>
      </c>
      <c r="H124" s="102" t="str">
        <f>IFERROR(IF(VLOOKUP($A124,'Annex 2 Designated EHV charges'!$A:$P,12,FALSE)=0,"",VLOOKUP($A124,'Annex 2 Designated EHV charges'!$A:$P,12,FALSE)),"")</f>
        <v/>
      </c>
    </row>
    <row r="125" spans="1:8" ht="12.75" customHeight="1" x14ac:dyDescent="0.2">
      <c r="A125" s="95" t="str">
        <f t="array" ref="A125">IFERROR(INDEX('Annex 2 Designated EHV charges'!$A$10:$A$10, MATCH(0, IF(ISBLANK('Annex 2 Designated EHV charges'!$A$10:$A$10),1, COUNTIF(A$4:$A124, 'Annex 2 Designated EHV charges'!$A$10:$A$10)), 0)),"")</f>
        <v/>
      </c>
      <c r="B125" s="95" t="str">
        <f>IF($A125="","",VLOOKUP($A125,'Annex 2 Designated EHV charges'!$A:$O,2,0))</f>
        <v/>
      </c>
      <c r="C125" s="96" t="str">
        <f>IF($A125="","",VLOOKUP($A125,'Annex 2 Designated EHV charges'!$A:$O,3,0))</f>
        <v/>
      </c>
      <c r="D125" s="95" t="str">
        <f>IF($A125="","",VLOOKUP($A125,'Annex 2 Designated EHV charges'!$A:$O,7,0))</f>
        <v/>
      </c>
      <c r="E125" s="100" t="str">
        <f>IFERROR(IF(VLOOKUP($A125,'Annex 2 Designated EHV charges'!$A:$P,9,FALSE)=0,"",VLOOKUP($A125,'Annex 2 Designated EHV charges'!$A:$P,9,FALSE)),"")</f>
        <v/>
      </c>
      <c r="F125" s="101" t="str">
        <f>IFERROR(IF(VLOOKUP($A125,'Annex 2 Designated EHV charges'!$A:$P,10,FALSE)=0,"",VLOOKUP($A125,'Annex 2 Designated EHV charges'!$A:$P,10,FALSE)),"")</f>
        <v/>
      </c>
      <c r="G125" s="102" t="str">
        <f>IFERROR(IF(VLOOKUP($A125,'Annex 2 Designated EHV charges'!$A:$P,11,FALSE)=0,"",VLOOKUP($A125,'Annex 2 Designated EHV charges'!$A:$P,11,FALSE)),"")</f>
        <v/>
      </c>
      <c r="H125" s="102" t="str">
        <f>IFERROR(IF(VLOOKUP($A125,'Annex 2 Designated EHV charges'!$A:$P,12,FALSE)=0,"",VLOOKUP($A125,'Annex 2 Designated EHV charges'!$A:$P,12,FALSE)),"")</f>
        <v/>
      </c>
    </row>
    <row r="126" spans="1:8" ht="12.75" customHeight="1" x14ac:dyDescent="0.2">
      <c r="A126" s="95" t="str">
        <f t="array" ref="A126">IFERROR(INDEX('Annex 2 Designated EHV charges'!$A$10:$A$10, MATCH(0, IF(ISBLANK('Annex 2 Designated EHV charges'!$A$10:$A$10),1, COUNTIF(A$4:$A125, 'Annex 2 Designated EHV charges'!$A$10:$A$10)), 0)),"")</f>
        <v/>
      </c>
      <c r="B126" s="95" t="str">
        <f>IF($A126="","",VLOOKUP($A126,'Annex 2 Designated EHV charges'!$A:$O,2,0))</f>
        <v/>
      </c>
      <c r="C126" s="96" t="str">
        <f>IF($A126="","",VLOOKUP($A126,'Annex 2 Designated EHV charges'!$A:$O,3,0))</f>
        <v/>
      </c>
      <c r="D126" s="95" t="str">
        <f>IF($A126="","",VLOOKUP($A126,'Annex 2 Designated EHV charges'!$A:$O,7,0))</f>
        <v/>
      </c>
      <c r="E126" s="100" t="str">
        <f>IFERROR(IF(VLOOKUP($A126,'Annex 2 Designated EHV charges'!$A:$P,9,FALSE)=0,"",VLOOKUP($A126,'Annex 2 Designated EHV charges'!$A:$P,9,FALSE)),"")</f>
        <v/>
      </c>
      <c r="F126" s="101" t="str">
        <f>IFERROR(IF(VLOOKUP($A126,'Annex 2 Designated EHV charges'!$A:$P,10,FALSE)=0,"",VLOOKUP($A126,'Annex 2 Designated EHV charges'!$A:$P,10,FALSE)),"")</f>
        <v/>
      </c>
      <c r="G126" s="102" t="str">
        <f>IFERROR(IF(VLOOKUP($A126,'Annex 2 Designated EHV charges'!$A:$P,11,FALSE)=0,"",VLOOKUP($A126,'Annex 2 Designated EHV charges'!$A:$P,11,FALSE)),"")</f>
        <v/>
      </c>
      <c r="H126" s="102" t="str">
        <f>IFERROR(IF(VLOOKUP($A126,'Annex 2 Designated EHV charges'!$A:$P,12,FALSE)=0,"",VLOOKUP($A126,'Annex 2 Designated EHV charges'!$A:$P,12,FALSE)),"")</f>
        <v/>
      </c>
    </row>
    <row r="127" spans="1:8" ht="12.75" customHeight="1" x14ac:dyDescent="0.2">
      <c r="A127" s="95" t="str">
        <f t="array" ref="A127">IFERROR(INDEX('Annex 2 Designated EHV charges'!$A$10:$A$10, MATCH(0, IF(ISBLANK('Annex 2 Designated EHV charges'!$A$10:$A$10),1, COUNTIF(A$4:$A126, 'Annex 2 Designated EHV charges'!$A$10:$A$10)), 0)),"")</f>
        <v/>
      </c>
      <c r="B127" s="95" t="str">
        <f>IF($A127="","",VLOOKUP($A127,'Annex 2 Designated EHV charges'!$A:$O,2,0))</f>
        <v/>
      </c>
      <c r="C127" s="96" t="str">
        <f>IF($A127="","",VLOOKUP($A127,'Annex 2 Designated EHV charges'!$A:$O,3,0))</f>
        <v/>
      </c>
      <c r="D127" s="95" t="str">
        <f>IF($A127="","",VLOOKUP($A127,'Annex 2 Designated EHV charges'!$A:$O,7,0))</f>
        <v/>
      </c>
      <c r="E127" s="100" t="str">
        <f>IFERROR(IF(VLOOKUP($A127,'Annex 2 Designated EHV charges'!$A:$P,9,FALSE)=0,"",VLOOKUP($A127,'Annex 2 Designated EHV charges'!$A:$P,9,FALSE)),"")</f>
        <v/>
      </c>
      <c r="F127" s="101" t="str">
        <f>IFERROR(IF(VLOOKUP($A127,'Annex 2 Designated EHV charges'!$A:$P,10,FALSE)=0,"",VLOOKUP($A127,'Annex 2 Designated EHV charges'!$A:$P,10,FALSE)),"")</f>
        <v/>
      </c>
      <c r="G127" s="102" t="str">
        <f>IFERROR(IF(VLOOKUP($A127,'Annex 2 Designated EHV charges'!$A:$P,11,FALSE)=0,"",VLOOKUP($A127,'Annex 2 Designated EHV charges'!$A:$P,11,FALSE)),"")</f>
        <v/>
      </c>
      <c r="H127" s="102" t="str">
        <f>IFERROR(IF(VLOOKUP($A127,'Annex 2 Designated EHV charges'!$A:$P,12,FALSE)=0,"",VLOOKUP($A127,'Annex 2 Designated EHV charges'!$A:$P,12,FALSE)),"")</f>
        <v/>
      </c>
    </row>
    <row r="128" spans="1:8" ht="12.75" customHeight="1" x14ac:dyDescent="0.2">
      <c r="A128" s="95" t="str">
        <f t="array" ref="A128">IFERROR(INDEX('Annex 2 Designated EHV charges'!$A$10:$A$10, MATCH(0, IF(ISBLANK('Annex 2 Designated EHV charges'!$A$10:$A$10),1, COUNTIF(A$4:$A127, 'Annex 2 Designated EHV charges'!$A$10:$A$10)), 0)),"")</f>
        <v/>
      </c>
      <c r="B128" s="95" t="str">
        <f>IF($A128="","",VLOOKUP($A128,'Annex 2 Designated EHV charges'!$A:$O,2,0))</f>
        <v/>
      </c>
      <c r="C128" s="96" t="str">
        <f>IF($A128="","",VLOOKUP($A128,'Annex 2 Designated EHV charges'!$A:$O,3,0))</f>
        <v/>
      </c>
      <c r="D128" s="95" t="str">
        <f>IF($A128="","",VLOOKUP($A128,'Annex 2 Designated EHV charges'!$A:$O,7,0))</f>
        <v/>
      </c>
      <c r="E128" s="100" t="str">
        <f>IFERROR(IF(VLOOKUP($A128,'Annex 2 Designated EHV charges'!$A:$P,9,FALSE)=0,"",VLOOKUP($A128,'Annex 2 Designated EHV charges'!$A:$P,9,FALSE)),"")</f>
        <v/>
      </c>
      <c r="F128" s="101" t="str">
        <f>IFERROR(IF(VLOOKUP($A128,'Annex 2 Designated EHV charges'!$A:$P,10,FALSE)=0,"",VLOOKUP($A128,'Annex 2 Designated EHV charges'!$A:$P,10,FALSE)),"")</f>
        <v/>
      </c>
      <c r="G128" s="102" t="str">
        <f>IFERROR(IF(VLOOKUP($A128,'Annex 2 Designated EHV charges'!$A:$P,11,FALSE)=0,"",VLOOKUP($A128,'Annex 2 Designated EHV charges'!$A:$P,11,FALSE)),"")</f>
        <v/>
      </c>
      <c r="H128" s="102" t="str">
        <f>IFERROR(IF(VLOOKUP($A128,'Annex 2 Designated EHV charges'!$A:$P,12,FALSE)=0,"",VLOOKUP($A128,'Annex 2 Designated EHV charges'!$A:$P,12,FALSE)),"")</f>
        <v/>
      </c>
    </row>
    <row r="129" spans="1:8" ht="12.75" customHeight="1" x14ac:dyDescent="0.2">
      <c r="A129" s="95" t="str">
        <f t="array" ref="A129">IFERROR(INDEX('Annex 2 Designated EHV charges'!$A$10:$A$10, MATCH(0, IF(ISBLANK('Annex 2 Designated EHV charges'!$A$10:$A$10),1, COUNTIF(A$4:$A128, 'Annex 2 Designated EHV charges'!$A$10:$A$10)), 0)),"")</f>
        <v/>
      </c>
      <c r="B129" s="95" t="str">
        <f>IF($A129="","",VLOOKUP($A129,'Annex 2 Designated EHV charges'!$A:$O,2,0))</f>
        <v/>
      </c>
      <c r="C129" s="96" t="str">
        <f>IF($A129="","",VLOOKUP($A129,'Annex 2 Designated EHV charges'!$A:$O,3,0))</f>
        <v/>
      </c>
      <c r="D129" s="95" t="str">
        <f>IF($A129="","",VLOOKUP($A129,'Annex 2 Designated EHV charges'!$A:$O,7,0))</f>
        <v/>
      </c>
      <c r="E129" s="100" t="str">
        <f>IFERROR(IF(VLOOKUP($A129,'Annex 2 Designated EHV charges'!$A:$P,9,FALSE)=0,"",VLOOKUP($A129,'Annex 2 Designated EHV charges'!$A:$P,9,FALSE)),"")</f>
        <v/>
      </c>
      <c r="F129" s="101" t="str">
        <f>IFERROR(IF(VLOOKUP($A129,'Annex 2 Designated EHV charges'!$A:$P,10,FALSE)=0,"",VLOOKUP($A129,'Annex 2 Designated EHV charges'!$A:$P,10,FALSE)),"")</f>
        <v/>
      </c>
      <c r="G129" s="102" t="str">
        <f>IFERROR(IF(VLOOKUP($A129,'Annex 2 Designated EHV charges'!$A:$P,11,FALSE)=0,"",VLOOKUP($A129,'Annex 2 Designated EHV charges'!$A:$P,11,FALSE)),"")</f>
        <v/>
      </c>
      <c r="H129" s="102" t="str">
        <f>IFERROR(IF(VLOOKUP($A129,'Annex 2 Designated EHV charges'!$A:$P,12,FALSE)=0,"",VLOOKUP($A129,'Annex 2 Designated EHV charges'!$A:$P,12,FALSE)),"")</f>
        <v/>
      </c>
    </row>
    <row r="130" spans="1:8" ht="12.75" customHeight="1" x14ac:dyDescent="0.2">
      <c r="A130" s="95" t="str">
        <f t="array" ref="A130">IFERROR(INDEX('Annex 2 Designated EHV charges'!$A$10:$A$10, MATCH(0, IF(ISBLANK('Annex 2 Designated EHV charges'!$A$10:$A$10),1, COUNTIF(A$4:$A129, 'Annex 2 Designated EHV charges'!$A$10:$A$10)), 0)),"")</f>
        <v/>
      </c>
      <c r="B130" s="95" t="str">
        <f>IF($A130="","",VLOOKUP($A130,'Annex 2 Designated EHV charges'!$A:$O,2,0))</f>
        <v/>
      </c>
      <c r="C130" s="96" t="str">
        <f>IF($A130="","",VLOOKUP($A130,'Annex 2 Designated EHV charges'!$A:$O,3,0))</f>
        <v/>
      </c>
      <c r="D130" s="95" t="str">
        <f>IF($A130="","",VLOOKUP($A130,'Annex 2 Designated EHV charges'!$A:$O,7,0))</f>
        <v/>
      </c>
      <c r="E130" s="100" t="str">
        <f>IFERROR(IF(VLOOKUP($A130,'Annex 2 Designated EHV charges'!$A:$P,9,FALSE)=0,"",VLOOKUP($A130,'Annex 2 Designated EHV charges'!$A:$P,9,FALSE)),"")</f>
        <v/>
      </c>
      <c r="F130" s="101" t="str">
        <f>IFERROR(IF(VLOOKUP($A130,'Annex 2 Designated EHV charges'!$A:$P,10,FALSE)=0,"",VLOOKUP($A130,'Annex 2 Designated EHV charges'!$A:$P,10,FALSE)),"")</f>
        <v/>
      </c>
      <c r="G130" s="102" t="str">
        <f>IFERROR(IF(VLOOKUP($A130,'Annex 2 Designated EHV charges'!$A:$P,11,FALSE)=0,"",VLOOKUP($A130,'Annex 2 Designated EHV charges'!$A:$P,11,FALSE)),"")</f>
        <v/>
      </c>
      <c r="H130" s="102" t="str">
        <f>IFERROR(IF(VLOOKUP($A130,'Annex 2 Designated EHV charges'!$A:$P,12,FALSE)=0,"",VLOOKUP($A130,'Annex 2 Designated EHV charges'!$A:$P,12,FALSE)),"")</f>
        <v/>
      </c>
    </row>
    <row r="131" spans="1:8" ht="12.75" customHeight="1" x14ac:dyDescent="0.2">
      <c r="A131" s="95" t="str">
        <f t="array" ref="A131">IFERROR(INDEX('Annex 2 Designated EHV charges'!$A$10:$A$10, MATCH(0, IF(ISBLANK('Annex 2 Designated EHV charges'!$A$10:$A$10),1, COUNTIF(A$4:$A130, 'Annex 2 Designated EHV charges'!$A$10:$A$10)), 0)),"")</f>
        <v/>
      </c>
      <c r="B131" s="95" t="str">
        <f>IF($A131="","",VLOOKUP($A131,'Annex 2 Designated EHV charges'!$A:$O,2,0))</f>
        <v/>
      </c>
      <c r="C131" s="96" t="str">
        <f>IF($A131="","",VLOOKUP($A131,'Annex 2 Designated EHV charges'!$A:$O,3,0))</f>
        <v/>
      </c>
      <c r="D131" s="95" t="str">
        <f>IF($A131="","",VLOOKUP($A131,'Annex 2 Designated EHV charges'!$A:$O,7,0))</f>
        <v/>
      </c>
      <c r="E131" s="100" t="str">
        <f>IFERROR(IF(VLOOKUP($A131,'Annex 2 Designated EHV charges'!$A:$P,9,FALSE)=0,"",VLOOKUP($A131,'Annex 2 Designated EHV charges'!$A:$P,9,FALSE)),"")</f>
        <v/>
      </c>
      <c r="F131" s="101" t="str">
        <f>IFERROR(IF(VLOOKUP($A131,'Annex 2 Designated EHV charges'!$A:$P,10,FALSE)=0,"",VLOOKUP($A131,'Annex 2 Designated EHV charges'!$A:$P,10,FALSE)),"")</f>
        <v/>
      </c>
      <c r="G131" s="102" t="str">
        <f>IFERROR(IF(VLOOKUP($A131,'Annex 2 Designated EHV charges'!$A:$P,11,FALSE)=0,"",VLOOKUP($A131,'Annex 2 Designated EHV charges'!$A:$P,11,FALSE)),"")</f>
        <v/>
      </c>
      <c r="H131" s="102" t="str">
        <f>IFERROR(IF(VLOOKUP($A131,'Annex 2 Designated EHV charges'!$A:$P,12,FALSE)=0,"",VLOOKUP($A131,'Annex 2 Designated EHV charges'!$A:$P,12,FALSE)),"")</f>
        <v/>
      </c>
    </row>
    <row r="132" spans="1:8" ht="12.75" customHeight="1" x14ac:dyDescent="0.2">
      <c r="A132" s="95" t="str">
        <f t="array" ref="A132">IFERROR(INDEX('Annex 2 Designated EHV charges'!$A$10:$A$10, MATCH(0, IF(ISBLANK('Annex 2 Designated EHV charges'!$A$10:$A$10),1, COUNTIF(A$4:$A131, 'Annex 2 Designated EHV charges'!$A$10:$A$10)), 0)),"")</f>
        <v/>
      </c>
      <c r="B132" s="95" t="str">
        <f>IF($A132="","",VLOOKUP($A132,'Annex 2 Designated EHV charges'!$A:$O,2,0))</f>
        <v/>
      </c>
      <c r="C132" s="96" t="str">
        <f>IF($A132="","",VLOOKUP($A132,'Annex 2 Designated EHV charges'!$A:$O,3,0))</f>
        <v/>
      </c>
      <c r="D132" s="95" t="str">
        <f>IF($A132="","",VLOOKUP($A132,'Annex 2 Designated EHV charges'!$A:$O,7,0))</f>
        <v/>
      </c>
      <c r="E132" s="100" t="str">
        <f>IFERROR(IF(VLOOKUP($A132,'Annex 2 Designated EHV charges'!$A:$P,9,FALSE)=0,"",VLOOKUP($A132,'Annex 2 Designated EHV charges'!$A:$P,9,FALSE)),"")</f>
        <v/>
      </c>
      <c r="F132" s="101" t="str">
        <f>IFERROR(IF(VLOOKUP($A132,'Annex 2 Designated EHV charges'!$A:$P,10,FALSE)=0,"",VLOOKUP($A132,'Annex 2 Designated EHV charges'!$A:$P,10,FALSE)),"")</f>
        <v/>
      </c>
      <c r="G132" s="102" t="str">
        <f>IFERROR(IF(VLOOKUP($A132,'Annex 2 Designated EHV charges'!$A:$P,11,FALSE)=0,"",VLOOKUP($A132,'Annex 2 Designated EHV charges'!$A:$P,11,FALSE)),"")</f>
        <v/>
      </c>
      <c r="H132" s="102" t="str">
        <f>IFERROR(IF(VLOOKUP($A132,'Annex 2 Designated EHV charges'!$A:$P,12,FALSE)=0,"",VLOOKUP($A132,'Annex 2 Designated EHV charges'!$A:$P,12,FALSE)),"")</f>
        <v/>
      </c>
    </row>
    <row r="133" spans="1:8" ht="12.75" customHeight="1" x14ac:dyDescent="0.2">
      <c r="A133" s="95" t="str">
        <f t="array" ref="A133">IFERROR(INDEX('Annex 2 Designated EHV charges'!$A$10:$A$10, MATCH(0, IF(ISBLANK('Annex 2 Designated EHV charges'!$A$10:$A$10),1, COUNTIF(A$4:$A132, 'Annex 2 Designated EHV charges'!$A$10:$A$10)), 0)),"")</f>
        <v/>
      </c>
      <c r="B133" s="95" t="str">
        <f>IF($A133="","",VLOOKUP($A133,'Annex 2 Designated EHV charges'!$A:$O,2,0))</f>
        <v/>
      </c>
      <c r="C133" s="96" t="str">
        <f>IF($A133="","",VLOOKUP($A133,'Annex 2 Designated EHV charges'!$A:$O,3,0))</f>
        <v/>
      </c>
      <c r="D133" s="95" t="str">
        <f>IF($A133="","",VLOOKUP($A133,'Annex 2 Designated EHV charges'!$A:$O,7,0))</f>
        <v/>
      </c>
      <c r="E133" s="100" t="str">
        <f>IFERROR(IF(VLOOKUP($A133,'Annex 2 Designated EHV charges'!$A:$P,9,FALSE)=0,"",VLOOKUP($A133,'Annex 2 Designated EHV charges'!$A:$P,9,FALSE)),"")</f>
        <v/>
      </c>
      <c r="F133" s="101" t="str">
        <f>IFERROR(IF(VLOOKUP($A133,'Annex 2 Designated EHV charges'!$A:$P,10,FALSE)=0,"",VLOOKUP($A133,'Annex 2 Designated EHV charges'!$A:$P,10,FALSE)),"")</f>
        <v/>
      </c>
      <c r="G133" s="102" t="str">
        <f>IFERROR(IF(VLOOKUP($A133,'Annex 2 Designated EHV charges'!$A:$P,11,FALSE)=0,"",VLOOKUP($A133,'Annex 2 Designated EHV charges'!$A:$P,11,FALSE)),"")</f>
        <v/>
      </c>
      <c r="H133" s="102" t="str">
        <f>IFERROR(IF(VLOOKUP($A133,'Annex 2 Designated EHV charges'!$A:$P,12,FALSE)=0,"",VLOOKUP($A133,'Annex 2 Designated EHV charges'!$A:$P,12,FALSE)),"")</f>
        <v/>
      </c>
    </row>
    <row r="134" spans="1:8" ht="12.75" customHeight="1" x14ac:dyDescent="0.2">
      <c r="A134" s="95" t="str">
        <f t="array" ref="A134">IFERROR(INDEX('Annex 2 Designated EHV charges'!$A$10:$A$10, MATCH(0, IF(ISBLANK('Annex 2 Designated EHV charges'!$A$10:$A$10),1, COUNTIF(A$4:$A133, 'Annex 2 Designated EHV charges'!$A$10:$A$10)), 0)),"")</f>
        <v/>
      </c>
      <c r="B134" s="95" t="str">
        <f>IF($A134="","",VLOOKUP($A134,'Annex 2 Designated EHV charges'!$A:$O,2,0))</f>
        <v/>
      </c>
      <c r="C134" s="96" t="str">
        <f>IF($A134="","",VLOOKUP($A134,'Annex 2 Designated EHV charges'!$A:$O,3,0))</f>
        <v/>
      </c>
      <c r="D134" s="95" t="str">
        <f>IF($A134="","",VLOOKUP($A134,'Annex 2 Designated EHV charges'!$A:$O,7,0))</f>
        <v/>
      </c>
      <c r="E134" s="100" t="str">
        <f>IFERROR(IF(VLOOKUP($A134,'Annex 2 Designated EHV charges'!$A:$P,9,FALSE)=0,"",VLOOKUP($A134,'Annex 2 Designated EHV charges'!$A:$P,9,FALSE)),"")</f>
        <v/>
      </c>
      <c r="F134" s="101" t="str">
        <f>IFERROR(IF(VLOOKUP($A134,'Annex 2 Designated EHV charges'!$A:$P,10,FALSE)=0,"",VLOOKUP($A134,'Annex 2 Designated EHV charges'!$A:$P,10,FALSE)),"")</f>
        <v/>
      </c>
      <c r="G134" s="102" t="str">
        <f>IFERROR(IF(VLOOKUP($A134,'Annex 2 Designated EHV charges'!$A:$P,11,FALSE)=0,"",VLOOKUP($A134,'Annex 2 Designated EHV charges'!$A:$P,11,FALSE)),"")</f>
        <v/>
      </c>
      <c r="H134" s="102" t="str">
        <f>IFERROR(IF(VLOOKUP($A134,'Annex 2 Designated EHV charges'!$A:$P,12,FALSE)=0,"",VLOOKUP($A134,'Annex 2 Designated EHV charges'!$A:$P,12,FALSE)),"")</f>
        <v/>
      </c>
    </row>
    <row r="135" spans="1:8" ht="12.75" customHeight="1" x14ac:dyDescent="0.2">
      <c r="A135" s="95" t="str">
        <f t="array" ref="A135">IFERROR(INDEX('Annex 2 Designated EHV charges'!$A$10:$A$10, MATCH(0, IF(ISBLANK('Annex 2 Designated EHV charges'!$A$10:$A$10),1, COUNTIF(A$4:$A134, 'Annex 2 Designated EHV charges'!$A$10:$A$10)), 0)),"")</f>
        <v/>
      </c>
      <c r="B135" s="95" t="str">
        <f>IF($A135="","",VLOOKUP($A135,'Annex 2 Designated EHV charges'!$A:$O,2,0))</f>
        <v/>
      </c>
      <c r="C135" s="96" t="str">
        <f>IF($A135="","",VLOOKUP($A135,'Annex 2 Designated EHV charges'!$A:$O,3,0))</f>
        <v/>
      </c>
      <c r="D135" s="95" t="str">
        <f>IF($A135="","",VLOOKUP($A135,'Annex 2 Designated EHV charges'!$A:$O,7,0))</f>
        <v/>
      </c>
      <c r="E135" s="100" t="str">
        <f>IFERROR(IF(VLOOKUP($A135,'Annex 2 Designated EHV charges'!$A:$P,9,FALSE)=0,"",VLOOKUP($A135,'Annex 2 Designated EHV charges'!$A:$P,9,FALSE)),"")</f>
        <v/>
      </c>
      <c r="F135" s="101" t="str">
        <f>IFERROR(IF(VLOOKUP($A135,'Annex 2 Designated EHV charges'!$A:$P,10,FALSE)=0,"",VLOOKUP($A135,'Annex 2 Designated EHV charges'!$A:$P,10,FALSE)),"")</f>
        <v/>
      </c>
      <c r="G135" s="102" t="str">
        <f>IFERROR(IF(VLOOKUP($A135,'Annex 2 Designated EHV charges'!$A:$P,11,FALSE)=0,"",VLOOKUP($A135,'Annex 2 Designated EHV charges'!$A:$P,11,FALSE)),"")</f>
        <v/>
      </c>
      <c r="H135" s="102" t="str">
        <f>IFERROR(IF(VLOOKUP($A135,'Annex 2 Designated EHV charges'!$A:$P,12,FALSE)=0,"",VLOOKUP($A135,'Annex 2 Designated EHV charges'!$A:$P,12,FALSE)),"")</f>
        <v/>
      </c>
    </row>
    <row r="136" spans="1:8" ht="12.75" customHeight="1" x14ac:dyDescent="0.2">
      <c r="A136" s="95" t="str">
        <f t="array" ref="A136">IFERROR(INDEX('Annex 2 Designated EHV charges'!$A$10:$A$10, MATCH(0, IF(ISBLANK('Annex 2 Designated EHV charges'!$A$10:$A$10),1, COUNTIF(A$4:$A135, 'Annex 2 Designated EHV charges'!$A$10:$A$10)), 0)),"")</f>
        <v/>
      </c>
      <c r="B136" s="95" t="str">
        <f>IF($A136="","",VLOOKUP($A136,'Annex 2 Designated EHV charges'!$A:$O,2,0))</f>
        <v/>
      </c>
      <c r="C136" s="96" t="str">
        <f>IF($A136="","",VLOOKUP($A136,'Annex 2 Designated EHV charges'!$A:$O,3,0))</f>
        <v/>
      </c>
      <c r="D136" s="95" t="str">
        <f>IF($A136="","",VLOOKUP($A136,'Annex 2 Designated EHV charges'!$A:$O,7,0))</f>
        <v/>
      </c>
      <c r="E136" s="100" t="str">
        <f>IFERROR(IF(VLOOKUP($A136,'Annex 2 Designated EHV charges'!$A:$P,9,FALSE)=0,"",VLOOKUP($A136,'Annex 2 Designated EHV charges'!$A:$P,9,FALSE)),"")</f>
        <v/>
      </c>
      <c r="F136" s="101" t="str">
        <f>IFERROR(IF(VLOOKUP($A136,'Annex 2 Designated EHV charges'!$A:$P,10,FALSE)=0,"",VLOOKUP($A136,'Annex 2 Designated EHV charges'!$A:$P,10,FALSE)),"")</f>
        <v/>
      </c>
      <c r="G136" s="102" t="str">
        <f>IFERROR(IF(VLOOKUP($A136,'Annex 2 Designated EHV charges'!$A:$P,11,FALSE)=0,"",VLOOKUP($A136,'Annex 2 Designated EHV charges'!$A:$P,11,FALSE)),"")</f>
        <v/>
      </c>
      <c r="H136" s="102" t="str">
        <f>IFERROR(IF(VLOOKUP($A136,'Annex 2 Designated EHV charges'!$A:$P,12,FALSE)=0,"",VLOOKUP($A136,'Annex 2 Designated EHV charges'!$A:$P,12,FALSE)),"")</f>
        <v/>
      </c>
    </row>
    <row r="137" spans="1:8" ht="12.75" customHeight="1" x14ac:dyDescent="0.2">
      <c r="A137" s="95" t="str">
        <f t="array" ref="A137">IFERROR(INDEX('Annex 2 Designated EHV charges'!$A$10:$A$10, MATCH(0, IF(ISBLANK('Annex 2 Designated EHV charges'!$A$10:$A$10),1, COUNTIF(A$4:$A136, 'Annex 2 Designated EHV charges'!$A$10:$A$10)), 0)),"")</f>
        <v/>
      </c>
      <c r="B137" s="95" t="str">
        <f>IF($A137="","",VLOOKUP($A137,'Annex 2 Designated EHV charges'!$A:$O,2,0))</f>
        <v/>
      </c>
      <c r="C137" s="96" t="str">
        <f>IF($A137="","",VLOOKUP($A137,'Annex 2 Designated EHV charges'!$A:$O,3,0))</f>
        <v/>
      </c>
      <c r="D137" s="95" t="str">
        <f>IF($A137="","",VLOOKUP($A137,'Annex 2 Designated EHV charges'!$A:$O,7,0))</f>
        <v/>
      </c>
      <c r="E137" s="100" t="str">
        <f>IFERROR(IF(VLOOKUP($A137,'Annex 2 Designated EHV charges'!$A:$P,9,FALSE)=0,"",VLOOKUP($A137,'Annex 2 Designated EHV charges'!$A:$P,9,FALSE)),"")</f>
        <v/>
      </c>
      <c r="F137" s="101" t="str">
        <f>IFERROR(IF(VLOOKUP($A137,'Annex 2 Designated EHV charges'!$A:$P,10,FALSE)=0,"",VLOOKUP($A137,'Annex 2 Designated EHV charges'!$A:$P,10,FALSE)),"")</f>
        <v/>
      </c>
      <c r="G137" s="102" t="str">
        <f>IFERROR(IF(VLOOKUP($A137,'Annex 2 Designated EHV charges'!$A:$P,11,FALSE)=0,"",VLOOKUP($A137,'Annex 2 Designated EHV charges'!$A:$P,11,FALSE)),"")</f>
        <v/>
      </c>
      <c r="H137" s="102" t="str">
        <f>IFERROR(IF(VLOOKUP($A137,'Annex 2 Designated EHV charges'!$A:$P,12,FALSE)=0,"",VLOOKUP($A137,'Annex 2 Designated EHV charges'!$A:$P,12,FALSE)),"")</f>
        <v/>
      </c>
    </row>
    <row r="138" spans="1:8" ht="12.75" customHeight="1" x14ac:dyDescent="0.2">
      <c r="A138" s="95" t="str">
        <f t="array" ref="A138">IFERROR(INDEX('Annex 2 Designated EHV charges'!$A$10:$A$10, MATCH(0, IF(ISBLANK('Annex 2 Designated EHV charges'!$A$10:$A$10),1, COUNTIF(A$4:$A137, 'Annex 2 Designated EHV charges'!$A$10:$A$10)), 0)),"")</f>
        <v/>
      </c>
      <c r="B138" s="95" t="str">
        <f>IF($A138="","",VLOOKUP($A138,'Annex 2 Designated EHV charges'!$A:$O,2,0))</f>
        <v/>
      </c>
      <c r="C138" s="96" t="str">
        <f>IF($A138="","",VLOOKUP($A138,'Annex 2 Designated EHV charges'!$A:$O,3,0))</f>
        <v/>
      </c>
      <c r="D138" s="95" t="str">
        <f>IF($A138="","",VLOOKUP($A138,'Annex 2 Designated EHV charges'!$A:$O,7,0))</f>
        <v/>
      </c>
      <c r="E138" s="100" t="str">
        <f>IFERROR(IF(VLOOKUP($A138,'Annex 2 Designated EHV charges'!$A:$P,9,FALSE)=0,"",VLOOKUP($A138,'Annex 2 Designated EHV charges'!$A:$P,9,FALSE)),"")</f>
        <v/>
      </c>
      <c r="F138" s="101" t="str">
        <f>IFERROR(IF(VLOOKUP($A138,'Annex 2 Designated EHV charges'!$A:$P,10,FALSE)=0,"",VLOOKUP($A138,'Annex 2 Designated EHV charges'!$A:$P,10,FALSE)),"")</f>
        <v/>
      </c>
      <c r="G138" s="102" t="str">
        <f>IFERROR(IF(VLOOKUP($A138,'Annex 2 Designated EHV charges'!$A:$P,11,FALSE)=0,"",VLOOKUP($A138,'Annex 2 Designated EHV charges'!$A:$P,11,FALSE)),"")</f>
        <v/>
      </c>
      <c r="H138" s="102" t="str">
        <f>IFERROR(IF(VLOOKUP($A138,'Annex 2 Designated EHV charges'!$A:$P,12,FALSE)=0,"",VLOOKUP($A138,'Annex 2 Designated EHV charges'!$A:$P,12,FALSE)),"")</f>
        <v/>
      </c>
    </row>
    <row r="139" spans="1:8" ht="12.75" customHeight="1" x14ac:dyDescent="0.2">
      <c r="A139" s="95" t="str">
        <f t="array" ref="A139">IFERROR(INDEX('Annex 2 Designated EHV charges'!$A$10:$A$10, MATCH(0, IF(ISBLANK('Annex 2 Designated EHV charges'!$A$10:$A$10),1, COUNTIF(A$4:$A138, 'Annex 2 Designated EHV charges'!$A$10:$A$10)), 0)),"")</f>
        <v/>
      </c>
      <c r="B139" s="95" t="str">
        <f>IF($A139="","",VLOOKUP($A139,'Annex 2 Designated EHV charges'!$A:$O,2,0))</f>
        <v/>
      </c>
      <c r="C139" s="96" t="str">
        <f>IF($A139="","",VLOOKUP($A139,'Annex 2 Designated EHV charges'!$A:$O,3,0))</f>
        <v/>
      </c>
      <c r="D139" s="95" t="str">
        <f>IF($A139="","",VLOOKUP($A139,'Annex 2 Designated EHV charges'!$A:$O,7,0))</f>
        <v/>
      </c>
      <c r="E139" s="100" t="str">
        <f>IFERROR(IF(VLOOKUP($A139,'Annex 2 Designated EHV charges'!$A:$P,9,FALSE)=0,"",VLOOKUP($A139,'Annex 2 Designated EHV charges'!$A:$P,9,FALSE)),"")</f>
        <v/>
      </c>
      <c r="F139" s="101" t="str">
        <f>IFERROR(IF(VLOOKUP($A139,'Annex 2 Designated EHV charges'!$A:$P,10,FALSE)=0,"",VLOOKUP($A139,'Annex 2 Designated EHV charges'!$A:$P,10,FALSE)),"")</f>
        <v/>
      </c>
      <c r="G139" s="102" t="str">
        <f>IFERROR(IF(VLOOKUP($A139,'Annex 2 Designated EHV charges'!$A:$P,11,FALSE)=0,"",VLOOKUP($A139,'Annex 2 Designated EHV charges'!$A:$P,11,FALSE)),"")</f>
        <v/>
      </c>
      <c r="H139" s="102" t="str">
        <f>IFERROR(IF(VLOOKUP($A139,'Annex 2 Designated EHV charges'!$A:$P,12,FALSE)=0,"",VLOOKUP($A139,'Annex 2 Designated EHV charges'!$A:$P,12,FALSE)),"")</f>
        <v/>
      </c>
    </row>
    <row r="140" spans="1:8" ht="12.75" customHeight="1" x14ac:dyDescent="0.2">
      <c r="A140" s="95" t="str">
        <f t="array" ref="A140">IFERROR(INDEX('Annex 2 Designated EHV charges'!$A$10:$A$10, MATCH(0, IF(ISBLANK('Annex 2 Designated EHV charges'!$A$10:$A$10),1, COUNTIF(A$4:$A139, 'Annex 2 Designated EHV charges'!$A$10:$A$10)), 0)),"")</f>
        <v/>
      </c>
      <c r="B140" s="95" t="str">
        <f>IF($A140="","",VLOOKUP($A140,'Annex 2 Designated EHV charges'!$A:$O,2,0))</f>
        <v/>
      </c>
      <c r="C140" s="96" t="str">
        <f>IF($A140="","",VLOOKUP($A140,'Annex 2 Designated EHV charges'!$A:$O,3,0))</f>
        <v/>
      </c>
      <c r="D140" s="95" t="str">
        <f>IF($A140="","",VLOOKUP($A140,'Annex 2 Designated EHV charges'!$A:$O,7,0))</f>
        <v/>
      </c>
      <c r="E140" s="100" t="str">
        <f>IFERROR(IF(VLOOKUP($A140,'Annex 2 Designated EHV charges'!$A:$P,9,FALSE)=0,"",VLOOKUP($A140,'Annex 2 Designated EHV charges'!$A:$P,9,FALSE)),"")</f>
        <v/>
      </c>
      <c r="F140" s="101" t="str">
        <f>IFERROR(IF(VLOOKUP($A140,'Annex 2 Designated EHV charges'!$A:$P,10,FALSE)=0,"",VLOOKUP($A140,'Annex 2 Designated EHV charges'!$A:$P,10,FALSE)),"")</f>
        <v/>
      </c>
      <c r="G140" s="102" t="str">
        <f>IFERROR(IF(VLOOKUP($A140,'Annex 2 Designated EHV charges'!$A:$P,11,FALSE)=0,"",VLOOKUP($A140,'Annex 2 Designated EHV charges'!$A:$P,11,FALSE)),"")</f>
        <v/>
      </c>
      <c r="H140" s="102" t="str">
        <f>IFERROR(IF(VLOOKUP($A140,'Annex 2 Designated EHV charges'!$A:$P,12,FALSE)=0,"",VLOOKUP($A140,'Annex 2 Designated EHV charges'!$A:$P,12,FALSE)),"")</f>
        <v/>
      </c>
    </row>
    <row r="141" spans="1:8" ht="12.75" customHeight="1" x14ac:dyDescent="0.2">
      <c r="A141" s="95" t="str">
        <f t="array" ref="A141">IFERROR(INDEX('Annex 2 Designated EHV charges'!$A$10:$A$10, MATCH(0, IF(ISBLANK('Annex 2 Designated EHV charges'!$A$10:$A$10),1, COUNTIF(A$4:$A140, 'Annex 2 Designated EHV charges'!$A$10:$A$10)), 0)),"")</f>
        <v/>
      </c>
      <c r="B141" s="95" t="str">
        <f>IF($A141="","",VLOOKUP($A141,'Annex 2 Designated EHV charges'!$A:$O,2,0))</f>
        <v/>
      </c>
      <c r="C141" s="96" t="str">
        <f>IF($A141="","",VLOOKUP($A141,'Annex 2 Designated EHV charges'!$A:$O,3,0))</f>
        <v/>
      </c>
      <c r="D141" s="95" t="str">
        <f>IF($A141="","",VLOOKUP($A141,'Annex 2 Designated EHV charges'!$A:$O,7,0))</f>
        <v/>
      </c>
      <c r="E141" s="100" t="str">
        <f>IFERROR(IF(VLOOKUP($A141,'Annex 2 Designated EHV charges'!$A:$P,9,FALSE)=0,"",VLOOKUP($A141,'Annex 2 Designated EHV charges'!$A:$P,9,FALSE)),"")</f>
        <v/>
      </c>
      <c r="F141" s="101" t="str">
        <f>IFERROR(IF(VLOOKUP($A141,'Annex 2 Designated EHV charges'!$A:$P,10,FALSE)=0,"",VLOOKUP($A141,'Annex 2 Designated EHV charges'!$A:$P,10,FALSE)),"")</f>
        <v/>
      </c>
      <c r="G141" s="102" t="str">
        <f>IFERROR(IF(VLOOKUP($A141,'Annex 2 Designated EHV charges'!$A:$P,11,FALSE)=0,"",VLOOKUP($A141,'Annex 2 Designated EHV charges'!$A:$P,11,FALSE)),"")</f>
        <v/>
      </c>
      <c r="H141" s="102" t="str">
        <f>IFERROR(IF(VLOOKUP($A141,'Annex 2 Designated EHV charges'!$A:$P,12,FALSE)=0,"",VLOOKUP($A141,'Annex 2 Designated EHV charges'!$A:$P,12,FALSE)),"")</f>
        <v/>
      </c>
    </row>
    <row r="142" spans="1:8" ht="12.75" customHeight="1" x14ac:dyDescent="0.2">
      <c r="A142" s="95" t="str">
        <f t="array" ref="A142">IFERROR(INDEX('Annex 2 Designated EHV charges'!$A$10:$A$10, MATCH(0, IF(ISBLANK('Annex 2 Designated EHV charges'!$A$10:$A$10),1, COUNTIF(A$4:$A141, 'Annex 2 Designated EHV charges'!$A$10:$A$10)), 0)),"")</f>
        <v/>
      </c>
      <c r="B142" s="95" t="str">
        <f>IF($A142="","",VLOOKUP($A142,'Annex 2 Designated EHV charges'!$A:$O,2,0))</f>
        <v/>
      </c>
      <c r="C142" s="96" t="str">
        <f>IF($A142="","",VLOOKUP($A142,'Annex 2 Designated EHV charges'!$A:$O,3,0))</f>
        <v/>
      </c>
      <c r="D142" s="95" t="str">
        <f>IF($A142="","",VLOOKUP($A142,'Annex 2 Designated EHV charges'!$A:$O,7,0))</f>
        <v/>
      </c>
      <c r="E142" s="100" t="str">
        <f>IFERROR(IF(VLOOKUP($A142,'Annex 2 Designated EHV charges'!$A:$P,9,FALSE)=0,"",VLOOKUP($A142,'Annex 2 Designated EHV charges'!$A:$P,9,FALSE)),"")</f>
        <v/>
      </c>
      <c r="F142" s="101" t="str">
        <f>IFERROR(IF(VLOOKUP($A142,'Annex 2 Designated EHV charges'!$A:$P,10,FALSE)=0,"",VLOOKUP($A142,'Annex 2 Designated EHV charges'!$A:$P,10,FALSE)),"")</f>
        <v/>
      </c>
      <c r="G142" s="102" t="str">
        <f>IFERROR(IF(VLOOKUP($A142,'Annex 2 Designated EHV charges'!$A:$P,11,FALSE)=0,"",VLOOKUP($A142,'Annex 2 Designated EHV charges'!$A:$P,11,FALSE)),"")</f>
        <v/>
      </c>
      <c r="H142" s="102" t="str">
        <f>IFERROR(IF(VLOOKUP($A142,'Annex 2 Designated EHV charges'!$A:$P,12,FALSE)=0,"",VLOOKUP($A142,'Annex 2 Designated EHV charges'!$A:$P,12,FALSE)),"")</f>
        <v/>
      </c>
    </row>
    <row r="143" spans="1:8" ht="12.75" customHeight="1" x14ac:dyDescent="0.2">
      <c r="A143" s="95" t="str">
        <f t="array" ref="A143">IFERROR(INDEX('Annex 2 Designated EHV charges'!$A$10:$A$10, MATCH(0, IF(ISBLANK('Annex 2 Designated EHV charges'!$A$10:$A$10),1, COUNTIF(A$4:$A142, 'Annex 2 Designated EHV charges'!$A$10:$A$10)), 0)),"")</f>
        <v/>
      </c>
      <c r="B143" s="95" t="str">
        <f>IF($A143="","",VLOOKUP($A143,'Annex 2 Designated EHV charges'!$A:$O,2,0))</f>
        <v/>
      </c>
      <c r="C143" s="96" t="str">
        <f>IF($A143="","",VLOOKUP($A143,'Annex 2 Designated EHV charges'!$A:$O,3,0))</f>
        <v/>
      </c>
      <c r="D143" s="95" t="str">
        <f>IF($A143="","",VLOOKUP($A143,'Annex 2 Designated EHV charges'!$A:$O,7,0))</f>
        <v/>
      </c>
      <c r="E143" s="100" t="str">
        <f>IFERROR(IF(VLOOKUP($A143,'Annex 2 Designated EHV charges'!$A:$P,9,FALSE)=0,"",VLOOKUP($A143,'Annex 2 Designated EHV charges'!$A:$P,9,FALSE)),"")</f>
        <v/>
      </c>
      <c r="F143" s="101" t="str">
        <f>IFERROR(IF(VLOOKUP($A143,'Annex 2 Designated EHV charges'!$A:$P,10,FALSE)=0,"",VLOOKUP($A143,'Annex 2 Designated EHV charges'!$A:$P,10,FALSE)),"")</f>
        <v/>
      </c>
      <c r="G143" s="102" t="str">
        <f>IFERROR(IF(VLOOKUP($A143,'Annex 2 Designated EHV charges'!$A:$P,11,FALSE)=0,"",VLOOKUP($A143,'Annex 2 Designated EHV charges'!$A:$P,11,FALSE)),"")</f>
        <v/>
      </c>
      <c r="H143" s="102" t="str">
        <f>IFERROR(IF(VLOOKUP($A143,'Annex 2 Designated EHV charges'!$A:$P,12,FALSE)=0,"",VLOOKUP($A143,'Annex 2 Designated EHV charges'!$A:$P,12,FALSE)),"")</f>
        <v/>
      </c>
    </row>
    <row r="144" spans="1:8" x14ac:dyDescent="0.2">
      <c r="A144" s="95" t="str">
        <f t="array" ref="A144">IFERROR(INDEX('Annex 2 Designated EHV charges'!$A$10:$A$10, MATCH(0, IF(ISBLANK('Annex 2 Designated EHV charges'!$A$10:$A$10),1, COUNTIF(A$4:$A143, 'Annex 2 Designated EHV charges'!$A$10:$A$10)), 0)),"")</f>
        <v/>
      </c>
      <c r="B144" s="95" t="str">
        <f>IF($A144="","",VLOOKUP($A144,'Annex 2 Designated EHV charges'!$A:$O,2,0))</f>
        <v/>
      </c>
      <c r="C144" s="96" t="str">
        <f>IF($A144="","",VLOOKUP($A144,'Annex 2 Designated EHV charges'!$A:$O,3,0))</f>
        <v/>
      </c>
      <c r="D144" s="95" t="str">
        <f>IF($A144="","",VLOOKUP($A144,'Annex 2 Designated EHV charges'!$A:$O,7,0))</f>
        <v/>
      </c>
      <c r="E144" s="100" t="str">
        <f>IFERROR(IF(VLOOKUP($A144,'Annex 2 Designated EHV charges'!$A:$P,9,FALSE)=0,"",VLOOKUP($A144,'Annex 2 Designated EHV charges'!$A:$P,9,FALSE)),"")</f>
        <v/>
      </c>
      <c r="F144" s="101" t="str">
        <f>IFERROR(IF(VLOOKUP($A144,'Annex 2 Designated EHV charges'!$A:$P,10,FALSE)=0,"",VLOOKUP($A144,'Annex 2 Designated EHV charges'!$A:$P,10,FALSE)),"")</f>
        <v/>
      </c>
      <c r="G144" s="102" t="str">
        <f>IFERROR(IF(VLOOKUP($A144,'Annex 2 Designated EHV charges'!$A:$P,11,FALSE)=0,"",VLOOKUP($A144,'Annex 2 Designated EHV charges'!$A:$P,11,FALSE)),"")</f>
        <v/>
      </c>
      <c r="H144" s="102" t="str">
        <f>IFERROR(IF(VLOOKUP($A144,'Annex 2 Designated EHV charges'!$A:$P,12,FALSE)=0,"",VLOOKUP($A144,'Annex 2 Designated EHV charges'!$A:$P,12,FALSE)),"")</f>
        <v/>
      </c>
    </row>
    <row r="145" spans="1:8" x14ac:dyDescent="0.2">
      <c r="A145" s="95" t="str">
        <f t="array" ref="A145">IFERROR(INDEX('Annex 2 Designated EHV charges'!$A$10:$A$10, MATCH(0, IF(ISBLANK('Annex 2 Designated EHV charges'!$A$10:$A$10),1, COUNTIF(A$4:$A144, 'Annex 2 Designated EHV charges'!$A$10:$A$10)), 0)),"")</f>
        <v/>
      </c>
      <c r="B145" s="95" t="str">
        <f>IF($A145="","",VLOOKUP($A145,'Annex 2 Designated EHV charges'!$A:$O,2,0))</f>
        <v/>
      </c>
      <c r="C145" s="96" t="str">
        <f>IF($A145="","",VLOOKUP($A145,'Annex 2 Designated EHV charges'!$A:$O,3,0))</f>
        <v/>
      </c>
      <c r="D145" s="95" t="str">
        <f>IF($A145="","",VLOOKUP($A145,'Annex 2 Designated EHV charges'!$A:$O,7,0))</f>
        <v/>
      </c>
      <c r="E145" s="100" t="str">
        <f>IFERROR(IF(VLOOKUP($A145,'Annex 2 Designated EHV charges'!$A:$P,9,FALSE)=0,"",VLOOKUP($A145,'Annex 2 Designated EHV charges'!$A:$P,9,FALSE)),"")</f>
        <v/>
      </c>
      <c r="F145" s="101" t="str">
        <f>IFERROR(IF(VLOOKUP($A145,'Annex 2 Designated EHV charges'!$A:$P,10,FALSE)=0,"",VLOOKUP($A145,'Annex 2 Designated EHV charges'!$A:$P,10,FALSE)),"")</f>
        <v/>
      </c>
      <c r="G145" s="102" t="str">
        <f>IFERROR(IF(VLOOKUP($A145,'Annex 2 Designated EHV charges'!$A:$P,11,FALSE)=0,"",VLOOKUP($A145,'Annex 2 Designated EHV charges'!$A:$P,11,FALSE)),"")</f>
        <v/>
      </c>
      <c r="H145" s="102" t="str">
        <f>IFERROR(IF(VLOOKUP($A145,'Annex 2 Designated EHV charges'!$A:$P,12,FALSE)=0,"",VLOOKUP($A145,'Annex 2 Designated EHV charges'!$A:$P,12,FALSE)),"")</f>
        <v/>
      </c>
    </row>
    <row r="146" spans="1:8" x14ac:dyDescent="0.2">
      <c r="A146" s="95" t="str">
        <f t="array" ref="A146">IFERROR(INDEX('Annex 2 Designated EHV charges'!$A$10:$A$10, MATCH(0, IF(ISBLANK('Annex 2 Designated EHV charges'!$A$10:$A$10),1, COUNTIF(A$4:$A145, 'Annex 2 Designated EHV charges'!$A$10:$A$10)), 0)),"")</f>
        <v/>
      </c>
      <c r="B146" s="95" t="str">
        <f>IF($A146="","",VLOOKUP($A146,'Annex 2 Designated EHV charges'!$A:$O,2,0))</f>
        <v/>
      </c>
      <c r="C146" s="96" t="str">
        <f>IF($A146="","",VLOOKUP($A146,'Annex 2 Designated EHV charges'!$A:$O,3,0))</f>
        <v/>
      </c>
      <c r="D146" s="95" t="str">
        <f>IF($A146="","",VLOOKUP($A146,'Annex 2 Designated EHV charges'!$A:$O,7,0))</f>
        <v/>
      </c>
      <c r="E146" s="100" t="str">
        <f>IFERROR(IF(VLOOKUP($A146,'Annex 2 Designated EHV charges'!$A:$P,9,FALSE)=0,"",VLOOKUP($A146,'Annex 2 Designated EHV charges'!$A:$P,9,FALSE)),"")</f>
        <v/>
      </c>
      <c r="F146" s="101" t="str">
        <f>IFERROR(IF(VLOOKUP($A146,'Annex 2 Designated EHV charges'!$A:$P,10,FALSE)=0,"",VLOOKUP($A146,'Annex 2 Designated EHV charges'!$A:$P,10,FALSE)),"")</f>
        <v/>
      </c>
      <c r="G146" s="102" t="str">
        <f>IFERROR(IF(VLOOKUP($A146,'Annex 2 Designated EHV charges'!$A:$P,11,FALSE)=0,"",VLOOKUP($A146,'Annex 2 Designated EHV charges'!$A:$P,11,FALSE)),"")</f>
        <v/>
      </c>
      <c r="H146" s="102" t="str">
        <f>IFERROR(IF(VLOOKUP($A146,'Annex 2 Designated EHV charges'!$A:$P,12,FALSE)=0,"",VLOOKUP($A146,'Annex 2 Designated EHV charges'!$A:$P,12,FALSE)),"")</f>
        <v/>
      </c>
    </row>
    <row r="147" spans="1:8" x14ac:dyDescent="0.2">
      <c r="A147" s="95" t="str">
        <f t="array" ref="A147">IFERROR(INDEX('Annex 2 Designated EHV charges'!$A$10:$A$10, MATCH(0, IF(ISBLANK('Annex 2 Designated EHV charges'!$A$10:$A$10),1, COUNTIF(A$4:$A146, 'Annex 2 Designated EHV charges'!$A$10:$A$10)), 0)),"")</f>
        <v/>
      </c>
      <c r="B147" s="95" t="str">
        <f>IF($A147="","",VLOOKUP($A147,'Annex 2 Designated EHV charges'!$A:$O,2,0))</f>
        <v/>
      </c>
      <c r="C147" s="96" t="str">
        <f>IF($A147="","",VLOOKUP($A147,'Annex 2 Designated EHV charges'!$A:$O,3,0))</f>
        <v/>
      </c>
      <c r="D147" s="95" t="str">
        <f>IF($A147="","",VLOOKUP($A147,'Annex 2 Designated EHV charges'!$A:$O,7,0))</f>
        <v/>
      </c>
      <c r="E147" s="100" t="str">
        <f>IFERROR(IF(VLOOKUP($A147,'Annex 2 Designated EHV charges'!$A:$P,9,FALSE)=0,"",VLOOKUP($A147,'Annex 2 Designated EHV charges'!$A:$P,9,FALSE)),"")</f>
        <v/>
      </c>
      <c r="F147" s="101" t="str">
        <f>IFERROR(IF(VLOOKUP($A147,'Annex 2 Designated EHV charges'!$A:$P,10,FALSE)=0,"",VLOOKUP($A147,'Annex 2 Designated EHV charges'!$A:$P,10,FALSE)),"")</f>
        <v/>
      </c>
      <c r="G147" s="102" t="str">
        <f>IFERROR(IF(VLOOKUP($A147,'Annex 2 Designated EHV charges'!$A:$P,11,FALSE)=0,"",VLOOKUP($A147,'Annex 2 Designated EHV charges'!$A:$P,11,FALSE)),"")</f>
        <v/>
      </c>
      <c r="H147" s="102" t="str">
        <f>IFERROR(IF(VLOOKUP($A147,'Annex 2 Designated EHV charges'!$A:$P,12,FALSE)=0,"",VLOOKUP($A147,'Annex 2 Designated EHV charges'!$A:$P,12,FALSE)),"")</f>
        <v/>
      </c>
    </row>
    <row r="148" spans="1:8" x14ac:dyDescent="0.2">
      <c r="A148" s="95" t="str">
        <f t="array" ref="A148">IFERROR(INDEX('Annex 2 Designated EHV charges'!$A$10:$A$10, MATCH(0, IF(ISBLANK('Annex 2 Designated EHV charges'!$A$10:$A$10),1, COUNTIF(A$4:$A147, 'Annex 2 Designated EHV charges'!$A$10:$A$10)), 0)),"")</f>
        <v/>
      </c>
      <c r="B148" s="95" t="str">
        <f>IF($A148="","",VLOOKUP($A148,'Annex 2 Designated EHV charges'!$A:$O,2,0))</f>
        <v/>
      </c>
      <c r="C148" s="96" t="str">
        <f>IF($A148="","",VLOOKUP($A148,'Annex 2 Designated EHV charges'!$A:$O,3,0))</f>
        <v/>
      </c>
      <c r="D148" s="95" t="str">
        <f>IF($A148="","",VLOOKUP($A148,'Annex 2 Designated EHV charges'!$A:$O,7,0))</f>
        <v/>
      </c>
      <c r="E148" s="100" t="str">
        <f>IFERROR(IF(VLOOKUP($A148,'Annex 2 Designated EHV charges'!$A:$P,9,FALSE)=0,"",VLOOKUP($A148,'Annex 2 Designated EHV charges'!$A:$P,9,FALSE)),"")</f>
        <v/>
      </c>
      <c r="F148" s="101" t="str">
        <f>IFERROR(IF(VLOOKUP($A148,'Annex 2 Designated EHV charges'!$A:$P,10,FALSE)=0,"",VLOOKUP($A148,'Annex 2 Designated EHV charges'!$A:$P,10,FALSE)),"")</f>
        <v/>
      </c>
      <c r="G148" s="102" t="str">
        <f>IFERROR(IF(VLOOKUP($A148,'Annex 2 Designated EHV charges'!$A:$P,11,FALSE)=0,"",VLOOKUP($A148,'Annex 2 Designated EHV charges'!$A:$P,11,FALSE)),"")</f>
        <v/>
      </c>
      <c r="H148" s="102" t="str">
        <f>IFERROR(IF(VLOOKUP($A148,'Annex 2 Designated EHV charges'!$A:$P,12,FALSE)=0,"",VLOOKUP($A148,'Annex 2 Designated EHV charges'!$A:$P,12,FALSE)),"")</f>
        <v/>
      </c>
    </row>
    <row r="149" spans="1:8" x14ac:dyDescent="0.2">
      <c r="A149" s="95" t="str">
        <f t="array" ref="A149">IFERROR(INDEX('Annex 2 Designated EHV charges'!$A$10:$A$10, MATCH(0, IF(ISBLANK('Annex 2 Designated EHV charges'!$A$10:$A$10),1, COUNTIF(A$4:$A148, 'Annex 2 Designated EHV charges'!$A$10:$A$10)), 0)),"")</f>
        <v/>
      </c>
      <c r="B149" s="95" t="str">
        <f>IF($A149="","",VLOOKUP($A149,'Annex 2 Designated EHV charges'!$A:$O,2,0))</f>
        <v/>
      </c>
      <c r="C149" s="96" t="str">
        <f>IF($A149="","",VLOOKUP($A149,'Annex 2 Designated EHV charges'!$A:$O,3,0))</f>
        <v/>
      </c>
      <c r="D149" s="95" t="str">
        <f>IF($A149="","",VLOOKUP($A149,'Annex 2 Designated EHV charges'!$A:$O,7,0))</f>
        <v/>
      </c>
      <c r="E149" s="100" t="str">
        <f>IFERROR(IF(VLOOKUP($A149,'Annex 2 Designated EHV charges'!$A:$P,9,FALSE)=0,"",VLOOKUP($A149,'Annex 2 Designated EHV charges'!$A:$P,9,FALSE)),"")</f>
        <v/>
      </c>
      <c r="F149" s="101" t="str">
        <f>IFERROR(IF(VLOOKUP($A149,'Annex 2 Designated EHV charges'!$A:$P,10,FALSE)=0,"",VLOOKUP($A149,'Annex 2 Designated EHV charges'!$A:$P,10,FALSE)),"")</f>
        <v/>
      </c>
      <c r="G149" s="102" t="str">
        <f>IFERROR(IF(VLOOKUP($A149,'Annex 2 Designated EHV charges'!$A:$P,11,FALSE)=0,"",VLOOKUP($A149,'Annex 2 Designated EHV charges'!$A:$P,11,FALSE)),"")</f>
        <v/>
      </c>
      <c r="H149" s="102" t="str">
        <f>IFERROR(IF(VLOOKUP($A149,'Annex 2 Designated EHV charges'!$A:$P,12,FALSE)=0,"",VLOOKUP($A149,'Annex 2 Designated EHV charges'!$A:$P,12,FALSE)),"")</f>
        <v/>
      </c>
    </row>
    <row r="150" spans="1:8" x14ac:dyDescent="0.2">
      <c r="A150" s="95" t="str">
        <f t="array" ref="A150">IFERROR(INDEX('Annex 2 Designated EHV charges'!$A$10:$A$10, MATCH(0, IF(ISBLANK('Annex 2 Designated EHV charges'!$A$10:$A$10),1, COUNTIF(A$4:$A149, 'Annex 2 Designated EHV charges'!$A$10:$A$10)), 0)),"")</f>
        <v/>
      </c>
      <c r="B150" s="95" t="str">
        <f>IF($A150="","",VLOOKUP($A150,'Annex 2 Designated EHV charges'!$A:$O,2,0))</f>
        <v/>
      </c>
      <c r="C150" s="96" t="str">
        <f>IF($A150="","",VLOOKUP($A150,'Annex 2 Designated EHV charges'!$A:$O,3,0))</f>
        <v/>
      </c>
      <c r="D150" s="95" t="str">
        <f>IF($A150="","",VLOOKUP($A150,'Annex 2 Designated EHV charges'!$A:$O,7,0))</f>
        <v/>
      </c>
      <c r="E150" s="100" t="str">
        <f>IFERROR(IF(VLOOKUP($A150,'Annex 2 Designated EHV charges'!$A:$P,9,FALSE)=0,"",VLOOKUP($A150,'Annex 2 Designated EHV charges'!$A:$P,9,FALSE)),"")</f>
        <v/>
      </c>
      <c r="F150" s="101" t="str">
        <f>IFERROR(IF(VLOOKUP($A150,'Annex 2 Designated EHV charges'!$A:$P,10,FALSE)=0,"",VLOOKUP($A150,'Annex 2 Designated EHV charges'!$A:$P,10,FALSE)),"")</f>
        <v/>
      </c>
      <c r="G150" s="102" t="str">
        <f>IFERROR(IF(VLOOKUP($A150,'Annex 2 Designated EHV charges'!$A:$P,11,FALSE)=0,"",VLOOKUP($A150,'Annex 2 Designated EHV charges'!$A:$P,11,FALSE)),"")</f>
        <v/>
      </c>
      <c r="H150" s="102" t="str">
        <f>IFERROR(IF(VLOOKUP($A150,'Annex 2 Designated EHV charges'!$A:$P,12,FALSE)=0,"",VLOOKUP($A150,'Annex 2 Designated EHV charges'!$A:$P,12,FALSE)),"")</f>
        <v/>
      </c>
    </row>
    <row r="151" spans="1:8" x14ac:dyDescent="0.2">
      <c r="A151" s="95" t="str">
        <f t="array" ref="A151">IFERROR(INDEX('Annex 2 Designated EHV charges'!$A$10:$A$10, MATCH(0, IF(ISBLANK('Annex 2 Designated EHV charges'!$A$10:$A$10),1, COUNTIF(A$4:$A150, 'Annex 2 Designated EHV charges'!$A$10:$A$10)), 0)),"")</f>
        <v/>
      </c>
      <c r="B151" s="95" t="str">
        <f>IF($A151="","",VLOOKUP($A151,'Annex 2 Designated EHV charges'!$A:$O,2,0))</f>
        <v/>
      </c>
      <c r="C151" s="96" t="str">
        <f>IF($A151="","",VLOOKUP($A151,'Annex 2 Designated EHV charges'!$A:$O,3,0))</f>
        <v/>
      </c>
      <c r="D151" s="95" t="str">
        <f>IF($A151="","",VLOOKUP($A151,'Annex 2 Designated EHV charges'!$A:$O,7,0))</f>
        <v/>
      </c>
      <c r="E151" s="100" t="str">
        <f>IFERROR(IF(VLOOKUP($A151,'Annex 2 Designated EHV charges'!$A:$P,9,FALSE)=0,"",VLOOKUP($A151,'Annex 2 Designated EHV charges'!$A:$P,9,FALSE)),"")</f>
        <v/>
      </c>
      <c r="F151" s="101" t="str">
        <f>IFERROR(IF(VLOOKUP($A151,'Annex 2 Designated EHV charges'!$A:$P,10,FALSE)=0,"",VLOOKUP($A151,'Annex 2 Designated EHV charges'!$A:$P,10,FALSE)),"")</f>
        <v/>
      </c>
      <c r="G151" s="102" t="str">
        <f>IFERROR(IF(VLOOKUP($A151,'Annex 2 Designated EHV charges'!$A:$P,11,FALSE)=0,"",VLOOKUP($A151,'Annex 2 Designated EHV charges'!$A:$P,11,FALSE)),"")</f>
        <v/>
      </c>
      <c r="H151" s="102" t="str">
        <f>IFERROR(IF(VLOOKUP($A151,'Annex 2 Designated EHV charges'!$A:$P,12,FALSE)=0,"",VLOOKUP($A151,'Annex 2 Designated EHV charges'!$A:$P,12,FALSE)),"")</f>
        <v/>
      </c>
    </row>
    <row r="152" spans="1:8" x14ac:dyDescent="0.2">
      <c r="A152" s="95" t="str">
        <f t="array" ref="A152">IFERROR(INDEX('Annex 2 Designated EHV charges'!$A$10:$A$10, MATCH(0, IF(ISBLANK('Annex 2 Designated EHV charges'!$A$10:$A$10),1, COUNTIF(A$4:$A151, 'Annex 2 Designated EHV charges'!$A$10:$A$10)), 0)),"")</f>
        <v/>
      </c>
      <c r="B152" s="95" t="str">
        <f>IF($A152="","",VLOOKUP($A152,'Annex 2 Designated EHV charges'!$A:$O,2,0))</f>
        <v/>
      </c>
      <c r="C152" s="96" t="str">
        <f>IF($A152="","",VLOOKUP($A152,'Annex 2 Designated EHV charges'!$A:$O,3,0))</f>
        <v/>
      </c>
      <c r="D152" s="95" t="str">
        <f>IF($A152="","",VLOOKUP($A152,'Annex 2 Designated EHV charges'!$A:$O,7,0))</f>
        <v/>
      </c>
      <c r="E152" s="100" t="str">
        <f>IFERROR(IF(VLOOKUP($A152,'Annex 2 Designated EHV charges'!$A:$P,9,FALSE)=0,"",VLOOKUP($A152,'Annex 2 Designated EHV charges'!$A:$P,9,FALSE)),"")</f>
        <v/>
      </c>
      <c r="F152" s="101" t="str">
        <f>IFERROR(IF(VLOOKUP($A152,'Annex 2 Designated EHV charges'!$A:$P,10,FALSE)=0,"",VLOOKUP($A152,'Annex 2 Designated EHV charges'!$A:$P,10,FALSE)),"")</f>
        <v/>
      </c>
      <c r="G152" s="102" t="str">
        <f>IFERROR(IF(VLOOKUP($A152,'Annex 2 Designated EHV charges'!$A:$P,11,FALSE)=0,"",VLOOKUP($A152,'Annex 2 Designated EHV charges'!$A:$P,11,FALSE)),"")</f>
        <v/>
      </c>
      <c r="H152" s="102" t="str">
        <f>IFERROR(IF(VLOOKUP($A152,'Annex 2 Designated EHV charges'!$A:$P,12,FALSE)=0,"",VLOOKUP($A152,'Annex 2 Designated EHV charges'!$A:$P,12,FALSE)),"")</f>
        <v/>
      </c>
    </row>
    <row r="153" spans="1:8" x14ac:dyDescent="0.2">
      <c r="A153" s="95" t="str">
        <f t="array" ref="A153">IFERROR(INDEX('Annex 2 Designated EHV charges'!$A$10:$A$10, MATCH(0, IF(ISBLANK('Annex 2 Designated EHV charges'!$A$10:$A$10),1, COUNTIF(A$4:$A152, 'Annex 2 Designated EHV charges'!$A$10:$A$10)), 0)),"")</f>
        <v/>
      </c>
      <c r="B153" s="95" t="str">
        <f>IF($A153="","",VLOOKUP($A153,'Annex 2 Designated EHV charges'!$A:$O,2,0))</f>
        <v/>
      </c>
      <c r="C153" s="96" t="str">
        <f>IF($A153="","",VLOOKUP($A153,'Annex 2 Designated EHV charges'!$A:$O,3,0))</f>
        <v/>
      </c>
      <c r="D153" s="95" t="str">
        <f>IF($A153="","",VLOOKUP($A153,'Annex 2 Designated EHV charges'!$A:$O,7,0))</f>
        <v/>
      </c>
      <c r="E153" s="100" t="str">
        <f>IFERROR(IF(VLOOKUP($A153,'Annex 2 Designated EHV charges'!$A:$P,9,FALSE)=0,"",VLOOKUP($A153,'Annex 2 Designated EHV charges'!$A:$P,9,FALSE)),"")</f>
        <v/>
      </c>
      <c r="F153" s="101" t="str">
        <f>IFERROR(IF(VLOOKUP($A153,'Annex 2 Designated EHV charges'!$A:$P,10,FALSE)=0,"",VLOOKUP($A153,'Annex 2 Designated EHV charges'!$A:$P,10,FALSE)),"")</f>
        <v/>
      </c>
      <c r="G153" s="102" t="str">
        <f>IFERROR(IF(VLOOKUP($A153,'Annex 2 Designated EHV charges'!$A:$P,11,FALSE)=0,"",VLOOKUP($A153,'Annex 2 Designated EHV charges'!$A:$P,11,FALSE)),"")</f>
        <v/>
      </c>
      <c r="H153" s="102" t="str">
        <f>IFERROR(IF(VLOOKUP($A153,'Annex 2 Designated EHV charges'!$A:$P,12,FALSE)=0,"",VLOOKUP($A153,'Annex 2 Designated EHV charges'!$A:$P,12,FALSE)),"")</f>
        <v/>
      </c>
    </row>
    <row r="154" spans="1:8" x14ac:dyDescent="0.2">
      <c r="A154" s="95" t="str">
        <f t="array" ref="A154">IFERROR(INDEX('Annex 2 Designated EHV charges'!$A$10:$A$10, MATCH(0, IF(ISBLANK('Annex 2 Designated EHV charges'!$A$10:$A$10),1, COUNTIF(A$4:$A153, 'Annex 2 Designated EHV charges'!$A$10:$A$10)), 0)),"")</f>
        <v/>
      </c>
      <c r="B154" s="95" t="str">
        <f>IF($A154="","",VLOOKUP($A154,'Annex 2 Designated EHV charges'!$A:$O,2,0))</f>
        <v/>
      </c>
      <c r="C154" s="96" t="str">
        <f>IF($A154="","",VLOOKUP($A154,'Annex 2 Designated EHV charges'!$A:$O,3,0))</f>
        <v/>
      </c>
      <c r="D154" s="95" t="str">
        <f>IF($A154="","",VLOOKUP($A154,'Annex 2 Designated EHV charges'!$A:$O,7,0))</f>
        <v/>
      </c>
      <c r="E154" s="100" t="str">
        <f>IFERROR(IF(VLOOKUP($A154,'Annex 2 Designated EHV charges'!$A:$P,9,FALSE)=0,"",VLOOKUP($A154,'Annex 2 Designated EHV charges'!$A:$P,9,FALSE)),"")</f>
        <v/>
      </c>
      <c r="F154" s="101" t="str">
        <f>IFERROR(IF(VLOOKUP($A154,'Annex 2 Designated EHV charges'!$A:$P,10,FALSE)=0,"",VLOOKUP($A154,'Annex 2 Designated EHV charges'!$A:$P,10,FALSE)),"")</f>
        <v/>
      </c>
      <c r="G154" s="102" t="str">
        <f>IFERROR(IF(VLOOKUP($A154,'Annex 2 Designated EHV charges'!$A:$P,11,FALSE)=0,"",VLOOKUP($A154,'Annex 2 Designated EHV charges'!$A:$P,11,FALSE)),"")</f>
        <v/>
      </c>
      <c r="H154" s="102" t="str">
        <f>IFERROR(IF(VLOOKUP($A154,'Annex 2 Designated EHV charges'!$A:$P,12,FALSE)=0,"",VLOOKUP($A154,'Annex 2 Designated EHV charges'!$A:$P,12,FALSE)),"")</f>
        <v/>
      </c>
    </row>
    <row r="155" spans="1:8" x14ac:dyDescent="0.2">
      <c r="A155" s="95" t="str">
        <f t="array" ref="A155">IFERROR(INDEX('Annex 2 Designated EHV charges'!$A$10:$A$10, MATCH(0, IF(ISBLANK('Annex 2 Designated EHV charges'!$A$10:$A$10),1, COUNTIF(A$4:$A154, 'Annex 2 Designated EHV charges'!$A$10:$A$10)), 0)),"")</f>
        <v/>
      </c>
      <c r="B155" s="95" t="str">
        <f>IF($A155="","",VLOOKUP($A155,'Annex 2 Designated EHV charges'!$A:$O,2,0))</f>
        <v/>
      </c>
      <c r="C155" s="96" t="str">
        <f>IF($A155="","",VLOOKUP($A155,'Annex 2 Designated EHV charges'!$A:$O,3,0))</f>
        <v/>
      </c>
      <c r="D155" s="95" t="str">
        <f>IF($A155="","",VLOOKUP($A155,'Annex 2 Designated EHV charges'!$A:$O,7,0))</f>
        <v/>
      </c>
      <c r="E155" s="100" t="str">
        <f>IFERROR(IF(VLOOKUP($A155,'Annex 2 Designated EHV charges'!$A:$P,9,FALSE)=0,"",VLOOKUP($A155,'Annex 2 Designated EHV charges'!$A:$P,9,FALSE)),"")</f>
        <v/>
      </c>
      <c r="F155" s="101" t="str">
        <f>IFERROR(IF(VLOOKUP($A155,'Annex 2 Designated EHV charges'!$A:$P,10,FALSE)=0,"",VLOOKUP($A155,'Annex 2 Designated EHV charges'!$A:$P,10,FALSE)),"")</f>
        <v/>
      </c>
      <c r="G155" s="102" t="str">
        <f>IFERROR(IF(VLOOKUP($A155,'Annex 2 Designated EHV charges'!$A:$P,11,FALSE)=0,"",VLOOKUP($A155,'Annex 2 Designated EHV charges'!$A:$P,11,FALSE)),"")</f>
        <v/>
      </c>
      <c r="H155" s="102" t="str">
        <f>IFERROR(IF(VLOOKUP($A155,'Annex 2 Designated EHV charges'!$A:$P,12,FALSE)=0,"",VLOOKUP($A155,'Annex 2 Designated EHV charges'!$A:$P,12,FALSE)),"")</f>
        <v/>
      </c>
    </row>
    <row r="156" spans="1:8" x14ac:dyDescent="0.2">
      <c r="A156" s="95" t="str">
        <f t="array" ref="A156">IFERROR(INDEX('Annex 2 Designated EHV charges'!$A$10:$A$10, MATCH(0, IF(ISBLANK('Annex 2 Designated EHV charges'!$A$10:$A$10),1, COUNTIF(A$4:$A155, 'Annex 2 Designated EHV charges'!$A$10:$A$10)), 0)),"")</f>
        <v/>
      </c>
      <c r="B156" s="95" t="str">
        <f>IF($A156="","",VLOOKUP($A156,'Annex 2 Designated EHV charges'!$A:$O,2,0))</f>
        <v/>
      </c>
      <c r="C156" s="96" t="str">
        <f>IF($A156="","",VLOOKUP($A156,'Annex 2 Designated EHV charges'!$A:$O,3,0))</f>
        <v/>
      </c>
      <c r="D156" s="95" t="str">
        <f>IF($A156="","",VLOOKUP($A156,'Annex 2 Designated EHV charges'!$A:$O,7,0))</f>
        <v/>
      </c>
      <c r="E156" s="100" t="str">
        <f>IFERROR(IF(VLOOKUP($A156,'Annex 2 Designated EHV charges'!$A:$P,9,FALSE)=0,"",VLOOKUP($A156,'Annex 2 Designated EHV charges'!$A:$P,9,FALSE)),"")</f>
        <v/>
      </c>
      <c r="F156" s="101" t="str">
        <f>IFERROR(IF(VLOOKUP($A156,'Annex 2 Designated EHV charges'!$A:$P,10,FALSE)=0,"",VLOOKUP($A156,'Annex 2 Designated EHV charges'!$A:$P,10,FALSE)),"")</f>
        <v/>
      </c>
      <c r="G156" s="102" t="str">
        <f>IFERROR(IF(VLOOKUP($A156,'Annex 2 Designated EHV charges'!$A:$P,11,FALSE)=0,"",VLOOKUP($A156,'Annex 2 Designated EHV charges'!$A:$P,11,FALSE)),"")</f>
        <v/>
      </c>
      <c r="H156" s="102" t="str">
        <f>IFERROR(IF(VLOOKUP($A156,'Annex 2 Designated EHV charges'!$A:$P,12,FALSE)=0,"",VLOOKUP($A156,'Annex 2 Designated EHV charges'!$A:$P,12,FALSE)),"")</f>
        <v/>
      </c>
    </row>
    <row r="157" spans="1:8" x14ac:dyDescent="0.2">
      <c r="A157" s="95" t="str">
        <f t="array" ref="A157">IFERROR(INDEX('Annex 2 Designated EHV charges'!$A$10:$A$10, MATCH(0, IF(ISBLANK('Annex 2 Designated EHV charges'!$A$10:$A$10),1, COUNTIF(A$4:$A156, 'Annex 2 Designated EHV charges'!$A$10:$A$10)), 0)),"")</f>
        <v/>
      </c>
      <c r="B157" s="95" t="str">
        <f>IF($A157="","",VLOOKUP($A157,'Annex 2 Designated EHV charges'!$A:$O,2,0))</f>
        <v/>
      </c>
      <c r="C157" s="96" t="str">
        <f>IF($A157="","",VLOOKUP($A157,'Annex 2 Designated EHV charges'!$A:$O,3,0))</f>
        <v/>
      </c>
      <c r="D157" s="95" t="str">
        <f>IF($A157="","",VLOOKUP($A157,'Annex 2 Designated EHV charges'!$A:$O,7,0))</f>
        <v/>
      </c>
      <c r="E157" s="100" t="str">
        <f>IFERROR(IF(VLOOKUP($A157,'Annex 2 Designated EHV charges'!$A:$P,9,FALSE)=0,"",VLOOKUP($A157,'Annex 2 Designated EHV charges'!$A:$P,9,FALSE)),"")</f>
        <v/>
      </c>
      <c r="F157" s="101" t="str">
        <f>IFERROR(IF(VLOOKUP($A157,'Annex 2 Designated EHV charges'!$A:$P,10,FALSE)=0,"",VLOOKUP($A157,'Annex 2 Designated EHV charges'!$A:$P,10,FALSE)),"")</f>
        <v/>
      </c>
      <c r="G157" s="102" t="str">
        <f>IFERROR(IF(VLOOKUP($A157,'Annex 2 Designated EHV charges'!$A:$P,11,FALSE)=0,"",VLOOKUP($A157,'Annex 2 Designated EHV charges'!$A:$P,11,FALSE)),"")</f>
        <v/>
      </c>
      <c r="H157" s="102" t="str">
        <f>IFERROR(IF(VLOOKUP($A157,'Annex 2 Designated EHV charges'!$A:$P,12,FALSE)=0,"",VLOOKUP($A157,'Annex 2 Designated EHV charges'!$A:$P,12,FALSE)),"")</f>
        <v/>
      </c>
    </row>
    <row r="158" spans="1:8" x14ac:dyDescent="0.2">
      <c r="A158" s="95" t="str">
        <f t="array" ref="A158">IFERROR(INDEX('Annex 2 Designated EHV charges'!$A$10:$A$10, MATCH(0, IF(ISBLANK('Annex 2 Designated EHV charges'!$A$10:$A$10),1, COUNTIF(A$4:$A157, 'Annex 2 Designated EHV charges'!$A$10:$A$10)), 0)),"")</f>
        <v/>
      </c>
      <c r="B158" s="95" t="str">
        <f>IF($A158="","",VLOOKUP($A158,'Annex 2 Designated EHV charges'!$A:$O,2,0))</f>
        <v/>
      </c>
      <c r="C158" s="96" t="str">
        <f>IF($A158="","",VLOOKUP($A158,'Annex 2 Designated EHV charges'!$A:$O,3,0))</f>
        <v/>
      </c>
      <c r="D158" s="95" t="str">
        <f>IF($A158="","",VLOOKUP($A158,'Annex 2 Designated EHV charges'!$A:$O,7,0))</f>
        <v/>
      </c>
      <c r="E158" s="100" t="str">
        <f>IFERROR(IF(VLOOKUP($A158,'Annex 2 Designated EHV charges'!$A:$P,9,FALSE)=0,"",VLOOKUP($A158,'Annex 2 Designated EHV charges'!$A:$P,9,FALSE)),"")</f>
        <v/>
      </c>
      <c r="F158" s="101" t="str">
        <f>IFERROR(IF(VLOOKUP($A158,'Annex 2 Designated EHV charges'!$A:$P,10,FALSE)=0,"",VLOOKUP($A158,'Annex 2 Designated EHV charges'!$A:$P,10,FALSE)),"")</f>
        <v/>
      </c>
      <c r="G158" s="102" t="str">
        <f>IFERROR(IF(VLOOKUP($A158,'Annex 2 Designated EHV charges'!$A:$P,11,FALSE)=0,"",VLOOKUP($A158,'Annex 2 Designated EHV charges'!$A:$P,11,FALSE)),"")</f>
        <v/>
      </c>
      <c r="H158" s="102" t="str">
        <f>IFERROR(IF(VLOOKUP($A158,'Annex 2 Designated EHV charges'!$A:$P,12,FALSE)=0,"",VLOOKUP($A158,'Annex 2 Designated EHV charges'!$A:$P,12,FALSE)),"")</f>
        <v/>
      </c>
    </row>
    <row r="159" spans="1:8" x14ac:dyDescent="0.2">
      <c r="A159" s="95" t="str">
        <f t="array" ref="A159">IFERROR(INDEX('Annex 2 Designated EHV charges'!$A$10:$A$10, MATCH(0, IF(ISBLANK('Annex 2 Designated EHV charges'!$A$10:$A$10),1, COUNTIF(A$4:$A158, 'Annex 2 Designated EHV charges'!$A$10:$A$10)), 0)),"")</f>
        <v/>
      </c>
      <c r="B159" s="95" t="str">
        <f>IF($A159="","",VLOOKUP($A159,'Annex 2 Designated EHV charges'!$A:$O,2,0))</f>
        <v/>
      </c>
      <c r="C159" s="96" t="str">
        <f>IF($A159="","",VLOOKUP($A159,'Annex 2 Designated EHV charges'!$A:$O,3,0))</f>
        <v/>
      </c>
      <c r="D159" s="95" t="str">
        <f>IF($A159="","",VLOOKUP($A159,'Annex 2 Designated EHV charges'!$A:$O,7,0))</f>
        <v/>
      </c>
      <c r="E159" s="100" t="str">
        <f>IFERROR(IF(VLOOKUP($A159,'Annex 2 Designated EHV charges'!$A:$P,9,FALSE)=0,"",VLOOKUP($A159,'Annex 2 Designated EHV charges'!$A:$P,9,FALSE)),"")</f>
        <v/>
      </c>
      <c r="F159" s="101" t="str">
        <f>IFERROR(IF(VLOOKUP($A159,'Annex 2 Designated EHV charges'!$A:$P,10,FALSE)=0,"",VLOOKUP($A159,'Annex 2 Designated EHV charges'!$A:$P,10,FALSE)),"")</f>
        <v/>
      </c>
      <c r="G159" s="102" t="str">
        <f>IFERROR(IF(VLOOKUP($A159,'Annex 2 Designated EHV charges'!$A:$P,11,FALSE)=0,"",VLOOKUP($A159,'Annex 2 Designated EHV charges'!$A:$P,11,FALSE)),"")</f>
        <v/>
      </c>
      <c r="H159" s="102" t="str">
        <f>IFERROR(IF(VLOOKUP($A159,'Annex 2 Designated EHV charges'!$A:$P,12,FALSE)=0,"",VLOOKUP($A159,'Annex 2 Designated EHV charges'!$A:$P,12,FALSE)),"")</f>
        <v/>
      </c>
    </row>
    <row r="160" spans="1:8" x14ac:dyDescent="0.2">
      <c r="A160" s="95" t="str">
        <f t="array" ref="A160">IFERROR(INDEX('Annex 2 Designated EHV charges'!$A$10:$A$10, MATCH(0, IF(ISBLANK('Annex 2 Designated EHV charges'!$A$10:$A$10),1, COUNTIF(A$4:$A159, 'Annex 2 Designated EHV charges'!$A$10:$A$10)), 0)),"")</f>
        <v/>
      </c>
      <c r="B160" s="95" t="str">
        <f>IF($A160="","",VLOOKUP($A160,'Annex 2 Designated EHV charges'!$A:$O,2,0))</f>
        <v/>
      </c>
      <c r="C160" s="96" t="str">
        <f>IF($A160="","",VLOOKUP($A160,'Annex 2 Designated EHV charges'!$A:$O,3,0))</f>
        <v/>
      </c>
      <c r="D160" s="95" t="str">
        <f>IF($A160="","",VLOOKUP($A160,'Annex 2 Designated EHV charges'!$A:$O,7,0))</f>
        <v/>
      </c>
      <c r="E160" s="100" t="str">
        <f>IFERROR(IF(VLOOKUP($A160,'Annex 2 Designated EHV charges'!$A:$P,9,FALSE)=0,"",VLOOKUP($A160,'Annex 2 Designated EHV charges'!$A:$P,9,FALSE)),"")</f>
        <v/>
      </c>
      <c r="F160" s="101" t="str">
        <f>IFERROR(IF(VLOOKUP($A160,'Annex 2 Designated EHV charges'!$A:$P,10,FALSE)=0,"",VLOOKUP($A160,'Annex 2 Designated EHV charges'!$A:$P,10,FALSE)),"")</f>
        <v/>
      </c>
      <c r="G160" s="102" t="str">
        <f>IFERROR(IF(VLOOKUP($A160,'Annex 2 Designated EHV charges'!$A:$P,11,FALSE)=0,"",VLOOKUP($A160,'Annex 2 Designated EHV charges'!$A:$P,11,FALSE)),"")</f>
        <v/>
      </c>
      <c r="H160" s="102" t="str">
        <f>IFERROR(IF(VLOOKUP($A160,'Annex 2 Designated EHV charges'!$A:$P,12,FALSE)=0,"",VLOOKUP($A160,'Annex 2 Designated EHV charges'!$A:$P,12,FALSE)),"")</f>
        <v/>
      </c>
    </row>
    <row r="161" spans="1:8" x14ac:dyDescent="0.2">
      <c r="A161" s="95" t="str">
        <f t="array" ref="A161">IFERROR(INDEX('Annex 2 Designated EHV charges'!$A$10:$A$10, MATCH(0, IF(ISBLANK('Annex 2 Designated EHV charges'!$A$10:$A$10),1, COUNTIF(A$4:$A160, 'Annex 2 Designated EHV charges'!$A$10:$A$10)), 0)),"")</f>
        <v/>
      </c>
      <c r="B161" s="95" t="str">
        <f>IF($A161="","",VLOOKUP($A161,'Annex 2 Designated EHV charges'!$A:$O,2,0))</f>
        <v/>
      </c>
      <c r="C161" s="96" t="str">
        <f>IF($A161="","",VLOOKUP($A161,'Annex 2 Designated EHV charges'!$A:$O,3,0))</f>
        <v/>
      </c>
      <c r="D161" s="95" t="str">
        <f>IF($A161="","",VLOOKUP($A161,'Annex 2 Designated EHV charges'!$A:$O,7,0))</f>
        <v/>
      </c>
      <c r="E161" s="100" t="str">
        <f>IFERROR(IF(VLOOKUP($A161,'Annex 2 Designated EHV charges'!$A:$P,9,FALSE)=0,"",VLOOKUP($A161,'Annex 2 Designated EHV charges'!$A:$P,9,FALSE)),"")</f>
        <v/>
      </c>
      <c r="F161" s="101" t="str">
        <f>IFERROR(IF(VLOOKUP($A161,'Annex 2 Designated EHV charges'!$A:$P,10,FALSE)=0,"",VLOOKUP($A161,'Annex 2 Designated EHV charges'!$A:$P,10,FALSE)),"")</f>
        <v/>
      </c>
      <c r="G161" s="102" t="str">
        <f>IFERROR(IF(VLOOKUP($A161,'Annex 2 Designated EHV charges'!$A:$P,11,FALSE)=0,"",VLOOKUP($A161,'Annex 2 Designated EHV charges'!$A:$P,11,FALSE)),"")</f>
        <v/>
      </c>
      <c r="H161" s="102" t="str">
        <f>IFERROR(IF(VLOOKUP($A161,'Annex 2 Designated EHV charges'!$A:$P,12,FALSE)=0,"",VLOOKUP($A161,'Annex 2 Designated EHV charges'!$A:$P,12,FALSE)),"")</f>
        <v/>
      </c>
    </row>
    <row r="162" spans="1:8" x14ac:dyDescent="0.2">
      <c r="A162" s="95" t="str">
        <f t="array" ref="A162">IFERROR(INDEX('Annex 2 Designated EHV charges'!$A$10:$A$10, MATCH(0, IF(ISBLANK('Annex 2 Designated EHV charges'!$A$10:$A$10),1, COUNTIF(A$4:$A161, 'Annex 2 Designated EHV charges'!$A$10:$A$10)), 0)),"")</f>
        <v/>
      </c>
      <c r="B162" s="95" t="str">
        <f>IF($A162="","",VLOOKUP($A162,'Annex 2 Designated EHV charges'!$A:$O,2,0))</f>
        <v/>
      </c>
      <c r="C162" s="96" t="str">
        <f>IF($A162="","",VLOOKUP($A162,'Annex 2 Designated EHV charges'!$A:$O,3,0))</f>
        <v/>
      </c>
      <c r="D162" s="95" t="str">
        <f>IF($A162="","",VLOOKUP($A162,'Annex 2 Designated EHV charges'!$A:$O,7,0))</f>
        <v/>
      </c>
      <c r="E162" s="100" t="str">
        <f>IFERROR(IF(VLOOKUP($A162,'Annex 2 Designated EHV charges'!$A:$P,9,FALSE)=0,"",VLOOKUP($A162,'Annex 2 Designated EHV charges'!$A:$P,9,FALSE)),"")</f>
        <v/>
      </c>
      <c r="F162" s="101" t="str">
        <f>IFERROR(IF(VLOOKUP($A162,'Annex 2 Designated EHV charges'!$A:$P,10,FALSE)=0,"",VLOOKUP($A162,'Annex 2 Designated EHV charges'!$A:$P,10,FALSE)),"")</f>
        <v/>
      </c>
      <c r="G162" s="102" t="str">
        <f>IFERROR(IF(VLOOKUP($A162,'Annex 2 Designated EHV charges'!$A:$P,11,FALSE)=0,"",VLOOKUP($A162,'Annex 2 Designated EHV charges'!$A:$P,11,FALSE)),"")</f>
        <v/>
      </c>
      <c r="H162" s="102" t="str">
        <f>IFERROR(IF(VLOOKUP($A162,'Annex 2 Designated EHV charges'!$A:$P,12,FALSE)=0,"",VLOOKUP($A162,'Annex 2 Designated EHV charges'!$A:$P,12,FALSE)),"")</f>
        <v/>
      </c>
    </row>
    <row r="163" spans="1:8" x14ac:dyDescent="0.2">
      <c r="A163" s="95" t="str">
        <f t="array" ref="A163">IFERROR(INDEX('Annex 2 Designated EHV charges'!$A$10:$A$10, MATCH(0, IF(ISBLANK('Annex 2 Designated EHV charges'!$A$10:$A$10),1, COUNTIF(A$4:$A162, 'Annex 2 Designated EHV charges'!$A$10:$A$10)), 0)),"")</f>
        <v/>
      </c>
      <c r="B163" s="95" t="str">
        <f>IF($A163="","",VLOOKUP($A163,'Annex 2 Designated EHV charges'!$A:$O,2,0))</f>
        <v/>
      </c>
      <c r="C163" s="96" t="str">
        <f>IF($A163="","",VLOOKUP($A163,'Annex 2 Designated EHV charges'!$A:$O,3,0))</f>
        <v/>
      </c>
      <c r="D163" s="95" t="str">
        <f>IF($A163="","",VLOOKUP($A163,'Annex 2 Designated EHV charges'!$A:$O,7,0))</f>
        <v/>
      </c>
      <c r="E163" s="100" t="str">
        <f>IFERROR(IF(VLOOKUP($A163,'Annex 2 Designated EHV charges'!$A:$P,9,FALSE)=0,"",VLOOKUP($A163,'Annex 2 Designated EHV charges'!$A:$P,9,FALSE)),"")</f>
        <v/>
      </c>
      <c r="F163" s="101" t="str">
        <f>IFERROR(IF(VLOOKUP($A163,'Annex 2 Designated EHV charges'!$A:$P,10,FALSE)=0,"",VLOOKUP($A163,'Annex 2 Designated EHV charges'!$A:$P,10,FALSE)),"")</f>
        <v/>
      </c>
      <c r="G163" s="102" t="str">
        <f>IFERROR(IF(VLOOKUP($A163,'Annex 2 Designated EHV charges'!$A:$P,11,FALSE)=0,"",VLOOKUP($A163,'Annex 2 Designated EHV charges'!$A:$P,11,FALSE)),"")</f>
        <v/>
      </c>
      <c r="H163" s="102" t="str">
        <f>IFERROR(IF(VLOOKUP($A163,'Annex 2 Designated EHV charges'!$A:$P,12,FALSE)=0,"",VLOOKUP($A163,'Annex 2 Designated EHV charges'!$A:$P,12,FALSE)),"")</f>
        <v/>
      </c>
    </row>
    <row r="164" spans="1:8" x14ac:dyDescent="0.2">
      <c r="A164" s="95" t="str">
        <f t="array" ref="A164">IFERROR(INDEX('Annex 2 Designated EHV charges'!$A$10:$A$10, MATCH(0, IF(ISBLANK('Annex 2 Designated EHV charges'!$A$10:$A$10),1, COUNTIF(A$4:$A163, 'Annex 2 Designated EHV charges'!$A$10:$A$10)), 0)),"")</f>
        <v/>
      </c>
      <c r="B164" s="95" t="str">
        <f>IF($A164="","",VLOOKUP($A164,'Annex 2 Designated EHV charges'!$A:$O,2,0))</f>
        <v/>
      </c>
      <c r="C164" s="96" t="str">
        <f>IF($A164="","",VLOOKUP($A164,'Annex 2 Designated EHV charges'!$A:$O,3,0))</f>
        <v/>
      </c>
      <c r="D164" s="95" t="str">
        <f>IF($A164="","",VLOOKUP($A164,'Annex 2 Designated EHV charges'!$A:$O,7,0))</f>
        <v/>
      </c>
      <c r="E164" s="100" t="str">
        <f>IFERROR(IF(VLOOKUP($A164,'Annex 2 Designated EHV charges'!$A:$P,9,FALSE)=0,"",VLOOKUP($A164,'Annex 2 Designated EHV charges'!$A:$P,9,FALSE)),"")</f>
        <v/>
      </c>
      <c r="F164" s="101" t="str">
        <f>IFERROR(IF(VLOOKUP($A164,'Annex 2 Designated EHV charges'!$A:$P,10,FALSE)=0,"",VLOOKUP($A164,'Annex 2 Designated EHV charges'!$A:$P,10,FALSE)),"")</f>
        <v/>
      </c>
      <c r="G164" s="102" t="str">
        <f>IFERROR(IF(VLOOKUP($A164,'Annex 2 Designated EHV charges'!$A:$P,11,FALSE)=0,"",VLOOKUP($A164,'Annex 2 Designated EHV charges'!$A:$P,11,FALSE)),"")</f>
        <v/>
      </c>
      <c r="H164" s="102" t="str">
        <f>IFERROR(IF(VLOOKUP($A164,'Annex 2 Designated EHV charges'!$A:$P,12,FALSE)=0,"",VLOOKUP($A164,'Annex 2 Designated EHV charges'!$A:$P,12,FALSE)),"")</f>
        <v/>
      </c>
    </row>
    <row r="165" spans="1:8" x14ac:dyDescent="0.2">
      <c r="A165" s="95" t="str">
        <f t="array" ref="A165">IFERROR(INDEX('Annex 2 Designated EHV charges'!$A$10:$A$10, MATCH(0, IF(ISBLANK('Annex 2 Designated EHV charges'!$A$10:$A$10),1, COUNTIF(A$4:$A164, 'Annex 2 Designated EHV charges'!$A$10:$A$10)), 0)),"")</f>
        <v/>
      </c>
      <c r="B165" s="95" t="str">
        <f>IF($A165="","",VLOOKUP($A165,'Annex 2 Designated EHV charges'!$A:$O,2,0))</f>
        <v/>
      </c>
      <c r="C165" s="96" t="str">
        <f>IF($A165="","",VLOOKUP($A165,'Annex 2 Designated EHV charges'!$A:$O,3,0))</f>
        <v/>
      </c>
      <c r="D165" s="95" t="str">
        <f>IF($A165="","",VLOOKUP($A165,'Annex 2 Designated EHV charges'!$A:$O,7,0))</f>
        <v/>
      </c>
      <c r="E165" s="100" t="str">
        <f>IFERROR(IF(VLOOKUP($A165,'Annex 2 Designated EHV charges'!$A:$P,9,FALSE)=0,"",VLOOKUP($A165,'Annex 2 Designated EHV charges'!$A:$P,9,FALSE)),"")</f>
        <v/>
      </c>
      <c r="F165" s="101" t="str">
        <f>IFERROR(IF(VLOOKUP($A165,'Annex 2 Designated EHV charges'!$A:$P,10,FALSE)=0,"",VLOOKUP($A165,'Annex 2 Designated EHV charges'!$A:$P,10,FALSE)),"")</f>
        <v/>
      </c>
      <c r="G165" s="102" t="str">
        <f>IFERROR(IF(VLOOKUP($A165,'Annex 2 Designated EHV charges'!$A:$P,11,FALSE)=0,"",VLOOKUP($A165,'Annex 2 Designated EHV charges'!$A:$P,11,FALSE)),"")</f>
        <v/>
      </c>
      <c r="H165" s="102" t="str">
        <f>IFERROR(IF(VLOOKUP($A165,'Annex 2 Designated EHV charges'!$A:$P,12,FALSE)=0,"",VLOOKUP($A165,'Annex 2 Designated EHV charges'!$A:$P,12,FALSE)),"")</f>
        <v/>
      </c>
    </row>
    <row r="166" spans="1:8" x14ac:dyDescent="0.2">
      <c r="A166" s="95" t="str">
        <f t="array" ref="A166">IFERROR(INDEX('Annex 2 Designated EHV charges'!$A$10:$A$10, MATCH(0, IF(ISBLANK('Annex 2 Designated EHV charges'!$A$10:$A$10),1, COUNTIF(A$4:$A165, 'Annex 2 Designated EHV charges'!$A$10:$A$10)), 0)),"")</f>
        <v/>
      </c>
      <c r="B166" s="95" t="str">
        <f>IF($A166="","",VLOOKUP($A166,'Annex 2 Designated EHV charges'!$A:$O,2,0))</f>
        <v/>
      </c>
      <c r="C166" s="96" t="str">
        <f>IF($A166="","",VLOOKUP($A166,'Annex 2 Designated EHV charges'!$A:$O,3,0))</f>
        <v/>
      </c>
      <c r="D166" s="95" t="str">
        <f>IF($A166="","",VLOOKUP($A166,'Annex 2 Designated EHV charges'!$A:$O,7,0))</f>
        <v/>
      </c>
      <c r="E166" s="100" t="str">
        <f>IFERROR(IF(VLOOKUP($A166,'Annex 2 Designated EHV charges'!$A:$P,9,FALSE)=0,"",VLOOKUP($A166,'Annex 2 Designated EHV charges'!$A:$P,9,FALSE)),"")</f>
        <v/>
      </c>
      <c r="F166" s="101" t="str">
        <f>IFERROR(IF(VLOOKUP($A166,'Annex 2 Designated EHV charges'!$A:$P,10,FALSE)=0,"",VLOOKUP($A166,'Annex 2 Designated EHV charges'!$A:$P,10,FALSE)),"")</f>
        <v/>
      </c>
      <c r="G166" s="102" t="str">
        <f>IFERROR(IF(VLOOKUP($A166,'Annex 2 Designated EHV charges'!$A:$P,11,FALSE)=0,"",VLOOKUP($A166,'Annex 2 Designated EHV charges'!$A:$P,11,FALSE)),"")</f>
        <v/>
      </c>
      <c r="H166" s="102" t="str">
        <f>IFERROR(IF(VLOOKUP($A166,'Annex 2 Designated EHV charges'!$A:$P,12,FALSE)=0,"",VLOOKUP($A166,'Annex 2 Designated EHV charges'!$A:$P,12,FALSE)),"")</f>
        <v/>
      </c>
    </row>
    <row r="167" spans="1:8" x14ac:dyDescent="0.2">
      <c r="A167" s="95" t="str">
        <f t="array" ref="A167">IFERROR(INDEX('Annex 2 Designated EHV charges'!$A$10:$A$10, MATCH(0, IF(ISBLANK('Annex 2 Designated EHV charges'!$A$10:$A$10),1, COUNTIF(A$4:$A166, 'Annex 2 Designated EHV charges'!$A$10:$A$10)), 0)),"")</f>
        <v/>
      </c>
      <c r="B167" s="95" t="str">
        <f>IF($A167="","",VLOOKUP($A167,'Annex 2 Designated EHV charges'!$A:$O,2,0))</f>
        <v/>
      </c>
      <c r="C167" s="96" t="str">
        <f>IF($A167="","",VLOOKUP($A167,'Annex 2 Designated EHV charges'!$A:$O,3,0))</f>
        <v/>
      </c>
      <c r="D167" s="95" t="str">
        <f>IF($A167="","",VLOOKUP($A167,'Annex 2 Designated EHV charges'!$A:$O,7,0))</f>
        <v/>
      </c>
      <c r="E167" s="100" t="str">
        <f>IFERROR(IF(VLOOKUP($A167,'Annex 2 Designated EHV charges'!$A:$P,9,FALSE)=0,"",VLOOKUP($A167,'Annex 2 Designated EHV charges'!$A:$P,9,FALSE)),"")</f>
        <v/>
      </c>
      <c r="F167" s="101" t="str">
        <f>IFERROR(IF(VLOOKUP($A167,'Annex 2 Designated EHV charges'!$A:$P,10,FALSE)=0,"",VLOOKUP($A167,'Annex 2 Designated EHV charges'!$A:$P,10,FALSE)),"")</f>
        <v/>
      </c>
      <c r="G167" s="102" t="str">
        <f>IFERROR(IF(VLOOKUP($A167,'Annex 2 Designated EHV charges'!$A:$P,11,FALSE)=0,"",VLOOKUP($A167,'Annex 2 Designated EHV charges'!$A:$P,11,FALSE)),"")</f>
        <v/>
      </c>
      <c r="H167" s="102" t="str">
        <f>IFERROR(IF(VLOOKUP($A167,'Annex 2 Designated EHV charges'!$A:$P,12,FALSE)=0,"",VLOOKUP($A167,'Annex 2 Designated EHV charges'!$A:$P,12,FALSE)),"")</f>
        <v/>
      </c>
    </row>
    <row r="168" spans="1:8" x14ac:dyDescent="0.2">
      <c r="A168" s="95" t="str">
        <f t="array" ref="A168">IFERROR(INDEX('Annex 2 Designated EHV charges'!$A$10:$A$10, MATCH(0, IF(ISBLANK('Annex 2 Designated EHV charges'!$A$10:$A$10),1, COUNTIF(A$4:$A167, 'Annex 2 Designated EHV charges'!$A$10:$A$10)), 0)),"")</f>
        <v/>
      </c>
      <c r="B168" s="95" t="str">
        <f>IF($A168="","",VLOOKUP($A168,'Annex 2 Designated EHV charges'!$A:$O,2,0))</f>
        <v/>
      </c>
      <c r="C168" s="96" t="str">
        <f>IF($A168="","",VLOOKUP($A168,'Annex 2 Designated EHV charges'!$A:$O,3,0))</f>
        <v/>
      </c>
      <c r="D168" s="95" t="str">
        <f>IF($A168="","",VLOOKUP($A168,'Annex 2 Designated EHV charges'!$A:$O,7,0))</f>
        <v/>
      </c>
      <c r="E168" s="100" t="str">
        <f>IFERROR(IF(VLOOKUP($A168,'Annex 2 Designated EHV charges'!$A:$P,9,FALSE)=0,"",VLOOKUP($A168,'Annex 2 Designated EHV charges'!$A:$P,9,FALSE)),"")</f>
        <v/>
      </c>
      <c r="F168" s="101" t="str">
        <f>IFERROR(IF(VLOOKUP($A168,'Annex 2 Designated EHV charges'!$A:$P,10,FALSE)=0,"",VLOOKUP($A168,'Annex 2 Designated EHV charges'!$A:$P,10,FALSE)),"")</f>
        <v/>
      </c>
      <c r="G168" s="102" t="str">
        <f>IFERROR(IF(VLOOKUP($A168,'Annex 2 Designated EHV charges'!$A:$P,11,FALSE)=0,"",VLOOKUP($A168,'Annex 2 Designated EHV charges'!$A:$P,11,FALSE)),"")</f>
        <v/>
      </c>
      <c r="H168" s="102" t="str">
        <f>IFERROR(IF(VLOOKUP($A168,'Annex 2 Designated EHV charges'!$A:$P,12,FALSE)=0,"",VLOOKUP($A168,'Annex 2 Designated EHV charges'!$A:$P,12,FALSE)),"")</f>
        <v/>
      </c>
    </row>
    <row r="169" spans="1:8" x14ac:dyDescent="0.2">
      <c r="A169" s="95" t="str">
        <f t="array" ref="A169">IFERROR(INDEX('Annex 2 Designated EHV charges'!$A$10:$A$10, MATCH(0, IF(ISBLANK('Annex 2 Designated EHV charges'!$A$10:$A$10),1, COUNTIF(A$4:$A168, 'Annex 2 Designated EHV charges'!$A$10:$A$10)), 0)),"")</f>
        <v/>
      </c>
      <c r="B169" s="95" t="str">
        <f>IF($A169="","",VLOOKUP($A169,'Annex 2 Designated EHV charges'!$A:$O,2,0))</f>
        <v/>
      </c>
      <c r="C169" s="96" t="str">
        <f>IF($A169="","",VLOOKUP($A169,'Annex 2 Designated EHV charges'!$A:$O,3,0))</f>
        <v/>
      </c>
      <c r="D169" s="95" t="str">
        <f>IF($A169="","",VLOOKUP($A169,'Annex 2 Designated EHV charges'!$A:$O,7,0))</f>
        <v/>
      </c>
      <c r="E169" s="100" t="str">
        <f>IFERROR(IF(VLOOKUP($A169,'Annex 2 Designated EHV charges'!$A:$P,9,FALSE)=0,"",VLOOKUP($A169,'Annex 2 Designated EHV charges'!$A:$P,9,FALSE)),"")</f>
        <v/>
      </c>
      <c r="F169" s="101" t="str">
        <f>IFERROR(IF(VLOOKUP($A169,'Annex 2 Designated EHV charges'!$A:$P,10,FALSE)=0,"",VLOOKUP($A169,'Annex 2 Designated EHV charges'!$A:$P,10,FALSE)),"")</f>
        <v/>
      </c>
      <c r="G169" s="102" t="str">
        <f>IFERROR(IF(VLOOKUP($A169,'Annex 2 Designated EHV charges'!$A:$P,11,FALSE)=0,"",VLOOKUP($A169,'Annex 2 Designated EHV charges'!$A:$P,11,FALSE)),"")</f>
        <v/>
      </c>
      <c r="H169" s="102" t="str">
        <f>IFERROR(IF(VLOOKUP($A169,'Annex 2 Designated EHV charges'!$A:$P,12,FALSE)=0,"",VLOOKUP($A169,'Annex 2 Designated EHV charges'!$A:$P,12,FALSE)),"")</f>
        <v/>
      </c>
    </row>
    <row r="170" spans="1:8" x14ac:dyDescent="0.2">
      <c r="A170" s="95" t="str">
        <f t="array" ref="A170">IFERROR(INDEX('Annex 2 Designated EHV charges'!$A$10:$A$10, MATCH(0, IF(ISBLANK('Annex 2 Designated EHV charges'!$A$10:$A$10),1, COUNTIF(A$4:$A169, 'Annex 2 Designated EHV charges'!$A$10:$A$10)), 0)),"")</f>
        <v/>
      </c>
      <c r="B170" s="95" t="str">
        <f>IF($A170="","",VLOOKUP($A170,'Annex 2 Designated EHV charges'!$A:$O,2,0))</f>
        <v/>
      </c>
      <c r="C170" s="96" t="str">
        <f>IF($A170="","",VLOOKUP($A170,'Annex 2 Designated EHV charges'!$A:$O,3,0))</f>
        <v/>
      </c>
      <c r="D170" s="95" t="str">
        <f>IF($A170="","",VLOOKUP($A170,'Annex 2 Designated EHV charges'!$A:$O,7,0))</f>
        <v/>
      </c>
      <c r="E170" s="100" t="str">
        <f>IFERROR(IF(VLOOKUP($A170,'Annex 2 Designated EHV charges'!$A:$P,9,FALSE)=0,"",VLOOKUP($A170,'Annex 2 Designated EHV charges'!$A:$P,9,FALSE)),"")</f>
        <v/>
      </c>
      <c r="F170" s="101" t="str">
        <f>IFERROR(IF(VLOOKUP($A170,'Annex 2 Designated EHV charges'!$A:$P,10,FALSE)=0,"",VLOOKUP($A170,'Annex 2 Designated EHV charges'!$A:$P,10,FALSE)),"")</f>
        <v/>
      </c>
      <c r="G170" s="102" t="str">
        <f>IFERROR(IF(VLOOKUP($A170,'Annex 2 Designated EHV charges'!$A:$P,11,FALSE)=0,"",VLOOKUP($A170,'Annex 2 Designated EHV charges'!$A:$P,11,FALSE)),"")</f>
        <v/>
      </c>
      <c r="H170" s="102" t="str">
        <f>IFERROR(IF(VLOOKUP($A170,'Annex 2 Designated EHV charges'!$A:$P,12,FALSE)=0,"",VLOOKUP($A170,'Annex 2 Designated EHV charges'!$A:$P,12,FALSE)),"")</f>
        <v/>
      </c>
    </row>
    <row r="171" spans="1:8" x14ac:dyDescent="0.2">
      <c r="A171" s="95" t="str">
        <f t="array" ref="A171">IFERROR(INDEX('Annex 2 Designated EHV charges'!$A$10:$A$10, MATCH(0, IF(ISBLANK('Annex 2 Designated EHV charges'!$A$10:$A$10),1, COUNTIF(A$4:$A170, 'Annex 2 Designated EHV charges'!$A$10:$A$10)), 0)),"")</f>
        <v/>
      </c>
      <c r="B171" s="95" t="str">
        <f>IF($A171="","",VLOOKUP($A171,'Annex 2 Designated EHV charges'!$A:$O,2,0))</f>
        <v/>
      </c>
      <c r="C171" s="96" t="str">
        <f>IF($A171="","",VLOOKUP($A171,'Annex 2 Designated EHV charges'!$A:$O,3,0))</f>
        <v/>
      </c>
      <c r="D171" s="95" t="str">
        <f>IF($A171="","",VLOOKUP($A171,'Annex 2 Designated EHV charges'!$A:$O,7,0))</f>
        <v/>
      </c>
      <c r="E171" s="100" t="str">
        <f>IFERROR(IF(VLOOKUP($A171,'Annex 2 Designated EHV charges'!$A:$P,9,FALSE)=0,"",VLOOKUP($A171,'Annex 2 Designated EHV charges'!$A:$P,9,FALSE)),"")</f>
        <v/>
      </c>
      <c r="F171" s="101" t="str">
        <f>IFERROR(IF(VLOOKUP($A171,'Annex 2 Designated EHV charges'!$A:$P,10,FALSE)=0,"",VLOOKUP($A171,'Annex 2 Designated EHV charges'!$A:$P,10,FALSE)),"")</f>
        <v/>
      </c>
      <c r="G171" s="102" t="str">
        <f>IFERROR(IF(VLOOKUP($A171,'Annex 2 Designated EHV charges'!$A:$P,11,FALSE)=0,"",VLOOKUP($A171,'Annex 2 Designated EHV charges'!$A:$P,11,FALSE)),"")</f>
        <v/>
      </c>
      <c r="H171" s="102" t="str">
        <f>IFERROR(IF(VLOOKUP($A171,'Annex 2 Designated EHV charges'!$A:$P,12,FALSE)=0,"",VLOOKUP($A171,'Annex 2 Designated EHV charges'!$A:$P,12,FALSE)),"")</f>
        <v/>
      </c>
    </row>
    <row r="172" spans="1:8" x14ac:dyDescent="0.2">
      <c r="A172" s="95" t="str">
        <f t="array" ref="A172">IFERROR(INDEX('Annex 2 Designated EHV charges'!$A$10:$A$10, MATCH(0, IF(ISBLANK('Annex 2 Designated EHV charges'!$A$10:$A$10),1, COUNTIF(A$4:$A171, 'Annex 2 Designated EHV charges'!$A$10:$A$10)), 0)),"")</f>
        <v/>
      </c>
      <c r="B172" s="95" t="str">
        <f>IF($A172="","",VLOOKUP($A172,'Annex 2 Designated EHV charges'!$A:$O,2,0))</f>
        <v/>
      </c>
      <c r="C172" s="96" t="str">
        <f>IF($A172="","",VLOOKUP($A172,'Annex 2 Designated EHV charges'!$A:$O,3,0))</f>
        <v/>
      </c>
      <c r="D172" s="95" t="str">
        <f>IF($A172="","",VLOOKUP($A172,'Annex 2 Designated EHV charges'!$A:$O,7,0))</f>
        <v/>
      </c>
      <c r="E172" s="100" t="str">
        <f>IFERROR(IF(VLOOKUP($A172,'Annex 2 Designated EHV charges'!$A:$P,9,FALSE)=0,"",VLOOKUP($A172,'Annex 2 Designated EHV charges'!$A:$P,9,FALSE)),"")</f>
        <v/>
      </c>
      <c r="F172" s="101" t="str">
        <f>IFERROR(IF(VLOOKUP($A172,'Annex 2 Designated EHV charges'!$A:$P,10,FALSE)=0,"",VLOOKUP($A172,'Annex 2 Designated EHV charges'!$A:$P,10,FALSE)),"")</f>
        <v/>
      </c>
      <c r="G172" s="102" t="str">
        <f>IFERROR(IF(VLOOKUP($A172,'Annex 2 Designated EHV charges'!$A:$P,11,FALSE)=0,"",VLOOKUP($A172,'Annex 2 Designated EHV charges'!$A:$P,11,FALSE)),"")</f>
        <v/>
      </c>
      <c r="H172" s="102" t="str">
        <f>IFERROR(IF(VLOOKUP($A172,'Annex 2 Designated EHV charges'!$A:$P,12,FALSE)=0,"",VLOOKUP($A172,'Annex 2 Designated EHV charges'!$A:$P,12,FALSE)),"")</f>
        <v/>
      </c>
    </row>
    <row r="173" spans="1:8" x14ac:dyDescent="0.2">
      <c r="A173" s="95" t="str">
        <f t="array" ref="A173">IFERROR(INDEX('Annex 2 Designated EHV charges'!$A$10:$A$10, MATCH(0, IF(ISBLANK('Annex 2 Designated EHV charges'!$A$10:$A$10),1, COUNTIF(A$4:$A172, 'Annex 2 Designated EHV charges'!$A$10:$A$10)), 0)),"")</f>
        <v/>
      </c>
      <c r="B173" s="95" t="str">
        <f>IF($A173="","",VLOOKUP($A173,'Annex 2 Designated EHV charges'!$A:$O,2,0))</f>
        <v/>
      </c>
      <c r="C173" s="96" t="str">
        <f>IF($A173="","",VLOOKUP($A173,'Annex 2 Designated EHV charges'!$A:$O,3,0))</f>
        <v/>
      </c>
      <c r="D173" s="95" t="str">
        <f>IF($A173="","",VLOOKUP($A173,'Annex 2 Designated EHV charges'!$A:$O,7,0))</f>
        <v/>
      </c>
      <c r="E173" s="100" t="str">
        <f>IFERROR(IF(VLOOKUP($A173,'Annex 2 Designated EHV charges'!$A:$P,9,FALSE)=0,"",VLOOKUP($A173,'Annex 2 Designated EHV charges'!$A:$P,9,FALSE)),"")</f>
        <v/>
      </c>
      <c r="F173" s="101" t="str">
        <f>IFERROR(IF(VLOOKUP($A173,'Annex 2 Designated EHV charges'!$A:$P,10,FALSE)=0,"",VLOOKUP($A173,'Annex 2 Designated EHV charges'!$A:$P,10,FALSE)),"")</f>
        <v/>
      </c>
      <c r="G173" s="102" t="str">
        <f>IFERROR(IF(VLOOKUP($A173,'Annex 2 Designated EHV charges'!$A:$P,11,FALSE)=0,"",VLOOKUP($A173,'Annex 2 Designated EHV charges'!$A:$P,11,FALSE)),"")</f>
        <v/>
      </c>
      <c r="H173" s="102" t="str">
        <f>IFERROR(IF(VLOOKUP($A173,'Annex 2 Designated EHV charges'!$A:$P,12,FALSE)=0,"",VLOOKUP($A173,'Annex 2 Designated EHV charges'!$A:$P,12,FALSE)),"")</f>
        <v/>
      </c>
    </row>
    <row r="174" spans="1:8" x14ac:dyDescent="0.2">
      <c r="A174" s="95" t="str">
        <f t="array" ref="A174">IFERROR(INDEX('Annex 2 Designated EHV charges'!$A$10:$A$10, MATCH(0, IF(ISBLANK('Annex 2 Designated EHV charges'!$A$10:$A$10),1, COUNTIF(A$4:$A173, 'Annex 2 Designated EHV charges'!$A$10:$A$10)), 0)),"")</f>
        <v/>
      </c>
      <c r="B174" s="95" t="str">
        <f>IF($A174="","",VLOOKUP($A174,'Annex 2 Designated EHV charges'!$A:$O,2,0))</f>
        <v/>
      </c>
      <c r="C174" s="96" t="str">
        <f>IF($A174="","",VLOOKUP($A174,'Annex 2 Designated EHV charges'!$A:$O,3,0))</f>
        <v/>
      </c>
      <c r="D174" s="95" t="str">
        <f>IF($A174="","",VLOOKUP($A174,'Annex 2 Designated EHV charges'!$A:$O,7,0))</f>
        <v/>
      </c>
      <c r="E174" s="100" t="str">
        <f>IFERROR(IF(VLOOKUP($A174,'Annex 2 Designated EHV charges'!$A:$P,9,FALSE)=0,"",VLOOKUP($A174,'Annex 2 Designated EHV charges'!$A:$P,9,FALSE)),"")</f>
        <v/>
      </c>
      <c r="F174" s="101" t="str">
        <f>IFERROR(IF(VLOOKUP($A174,'Annex 2 Designated EHV charges'!$A:$P,10,FALSE)=0,"",VLOOKUP($A174,'Annex 2 Designated EHV charges'!$A:$P,10,FALSE)),"")</f>
        <v/>
      </c>
      <c r="G174" s="102" t="str">
        <f>IFERROR(IF(VLOOKUP($A174,'Annex 2 Designated EHV charges'!$A:$P,11,FALSE)=0,"",VLOOKUP($A174,'Annex 2 Designated EHV charges'!$A:$P,11,FALSE)),"")</f>
        <v/>
      </c>
      <c r="H174" s="102" t="str">
        <f>IFERROR(IF(VLOOKUP($A174,'Annex 2 Designated EHV charges'!$A:$P,12,FALSE)=0,"",VLOOKUP($A174,'Annex 2 Designated EHV charges'!$A:$P,12,FALSE)),"")</f>
        <v/>
      </c>
    </row>
    <row r="175" spans="1:8" x14ac:dyDescent="0.2">
      <c r="A175" s="95" t="str">
        <f t="array" ref="A175">IFERROR(INDEX('Annex 2 Designated EHV charges'!$A$10:$A$10, MATCH(0, IF(ISBLANK('Annex 2 Designated EHV charges'!$A$10:$A$10),1, COUNTIF(A$4:$A174, 'Annex 2 Designated EHV charges'!$A$10:$A$10)), 0)),"")</f>
        <v/>
      </c>
      <c r="B175" s="95" t="str">
        <f>IF($A175="","",VLOOKUP($A175,'Annex 2 Designated EHV charges'!$A:$O,2,0))</f>
        <v/>
      </c>
      <c r="C175" s="96" t="str">
        <f>IF($A175="","",VLOOKUP($A175,'Annex 2 Designated EHV charges'!$A:$O,3,0))</f>
        <v/>
      </c>
      <c r="D175" s="95" t="str">
        <f>IF($A175="","",VLOOKUP($A175,'Annex 2 Designated EHV charges'!$A:$O,7,0))</f>
        <v/>
      </c>
      <c r="E175" s="100" t="str">
        <f>IFERROR(IF(VLOOKUP($A175,'Annex 2 Designated EHV charges'!$A:$P,9,FALSE)=0,"",VLOOKUP($A175,'Annex 2 Designated EHV charges'!$A:$P,9,FALSE)),"")</f>
        <v/>
      </c>
      <c r="F175" s="101" t="str">
        <f>IFERROR(IF(VLOOKUP($A175,'Annex 2 Designated EHV charges'!$A:$P,10,FALSE)=0,"",VLOOKUP($A175,'Annex 2 Designated EHV charges'!$A:$P,10,FALSE)),"")</f>
        <v/>
      </c>
      <c r="G175" s="102" t="str">
        <f>IFERROR(IF(VLOOKUP($A175,'Annex 2 Designated EHV charges'!$A:$P,11,FALSE)=0,"",VLOOKUP($A175,'Annex 2 Designated EHV charges'!$A:$P,11,FALSE)),"")</f>
        <v/>
      </c>
      <c r="H175" s="102" t="str">
        <f>IFERROR(IF(VLOOKUP($A175,'Annex 2 Designated EHV charges'!$A:$P,12,FALSE)=0,"",VLOOKUP($A175,'Annex 2 Designated EHV charges'!$A:$P,12,FALSE)),"")</f>
        <v/>
      </c>
    </row>
    <row r="176" spans="1:8" x14ac:dyDescent="0.2">
      <c r="A176" s="95" t="str">
        <f t="array" ref="A176">IFERROR(INDEX('Annex 2 Designated EHV charges'!$A$10:$A$10, MATCH(0, IF(ISBLANK('Annex 2 Designated EHV charges'!$A$10:$A$10),1, COUNTIF(A$4:$A175, 'Annex 2 Designated EHV charges'!$A$10:$A$10)), 0)),"")</f>
        <v/>
      </c>
      <c r="B176" s="95" t="str">
        <f>IF($A176="","",VLOOKUP($A176,'Annex 2 Designated EHV charges'!$A:$O,2,0))</f>
        <v/>
      </c>
      <c r="C176" s="96" t="str">
        <f>IF($A176="","",VLOOKUP($A176,'Annex 2 Designated EHV charges'!$A:$O,3,0))</f>
        <v/>
      </c>
      <c r="D176" s="95" t="str">
        <f>IF($A176="","",VLOOKUP($A176,'Annex 2 Designated EHV charges'!$A:$O,7,0))</f>
        <v/>
      </c>
      <c r="E176" s="100" t="str">
        <f>IFERROR(IF(VLOOKUP($A176,'Annex 2 Designated EHV charges'!$A:$P,9,FALSE)=0,"",VLOOKUP($A176,'Annex 2 Designated EHV charges'!$A:$P,9,FALSE)),"")</f>
        <v/>
      </c>
      <c r="F176" s="101" t="str">
        <f>IFERROR(IF(VLOOKUP($A176,'Annex 2 Designated EHV charges'!$A:$P,10,FALSE)=0,"",VLOOKUP($A176,'Annex 2 Designated EHV charges'!$A:$P,10,FALSE)),"")</f>
        <v/>
      </c>
      <c r="G176" s="102" t="str">
        <f>IFERROR(IF(VLOOKUP($A176,'Annex 2 Designated EHV charges'!$A:$P,11,FALSE)=0,"",VLOOKUP($A176,'Annex 2 Designated EHV charges'!$A:$P,11,FALSE)),"")</f>
        <v/>
      </c>
      <c r="H176" s="102" t="str">
        <f>IFERROR(IF(VLOOKUP($A176,'Annex 2 Designated EHV charges'!$A:$P,12,FALSE)=0,"",VLOOKUP($A176,'Annex 2 Designated EHV charges'!$A:$P,12,FALSE)),"")</f>
        <v/>
      </c>
    </row>
    <row r="177" spans="1:8" x14ac:dyDescent="0.2">
      <c r="A177" s="95" t="str">
        <f t="array" ref="A177">IFERROR(INDEX('Annex 2 Designated EHV charges'!$A$10:$A$10, MATCH(0, IF(ISBLANK('Annex 2 Designated EHV charges'!$A$10:$A$10),1, COUNTIF(A$4:$A176, 'Annex 2 Designated EHV charges'!$A$10:$A$10)), 0)),"")</f>
        <v/>
      </c>
      <c r="B177" s="95" t="str">
        <f>IF($A177="","",VLOOKUP($A177,'Annex 2 Designated EHV charges'!$A:$O,2,0))</f>
        <v/>
      </c>
      <c r="C177" s="96" t="str">
        <f>IF($A177="","",VLOOKUP($A177,'Annex 2 Designated EHV charges'!$A:$O,3,0))</f>
        <v/>
      </c>
      <c r="D177" s="95" t="str">
        <f>IF($A177="","",VLOOKUP($A177,'Annex 2 Designated EHV charges'!$A:$O,7,0))</f>
        <v/>
      </c>
      <c r="E177" s="100" t="str">
        <f>IFERROR(IF(VLOOKUP($A177,'Annex 2 Designated EHV charges'!$A:$P,9,FALSE)=0,"",VLOOKUP($A177,'Annex 2 Designated EHV charges'!$A:$P,9,FALSE)),"")</f>
        <v/>
      </c>
      <c r="F177" s="101" t="str">
        <f>IFERROR(IF(VLOOKUP($A177,'Annex 2 Designated EHV charges'!$A:$P,10,FALSE)=0,"",VLOOKUP($A177,'Annex 2 Designated EHV charges'!$A:$P,10,FALSE)),"")</f>
        <v/>
      </c>
      <c r="G177" s="102" t="str">
        <f>IFERROR(IF(VLOOKUP($A177,'Annex 2 Designated EHV charges'!$A:$P,11,FALSE)=0,"",VLOOKUP($A177,'Annex 2 Designated EHV charges'!$A:$P,11,FALSE)),"")</f>
        <v/>
      </c>
      <c r="H177" s="102" t="str">
        <f>IFERROR(IF(VLOOKUP($A177,'Annex 2 Designated EHV charges'!$A:$P,12,FALSE)=0,"",VLOOKUP($A177,'Annex 2 Designated EHV charges'!$A:$P,12,FALSE)),"")</f>
        <v/>
      </c>
    </row>
    <row r="178" spans="1:8" x14ac:dyDescent="0.2">
      <c r="A178" s="95" t="str">
        <f t="array" ref="A178">IFERROR(INDEX('Annex 2 Designated EHV charges'!$A$10:$A$10, MATCH(0, IF(ISBLANK('Annex 2 Designated EHV charges'!$A$10:$A$10),1, COUNTIF(A$4:$A177, 'Annex 2 Designated EHV charges'!$A$10:$A$10)), 0)),"")</f>
        <v/>
      </c>
      <c r="B178" s="95" t="str">
        <f>IF($A178="","",VLOOKUP($A178,'Annex 2 Designated EHV charges'!$A:$O,2,0))</f>
        <v/>
      </c>
      <c r="C178" s="96" t="str">
        <f>IF($A178="","",VLOOKUP($A178,'Annex 2 Designated EHV charges'!$A:$O,3,0))</f>
        <v/>
      </c>
      <c r="D178" s="95" t="str">
        <f>IF($A178="","",VLOOKUP($A178,'Annex 2 Designated EHV charges'!$A:$O,7,0))</f>
        <v/>
      </c>
      <c r="E178" s="100" t="str">
        <f>IFERROR(IF(VLOOKUP($A178,'Annex 2 Designated EHV charges'!$A:$P,9,FALSE)=0,"",VLOOKUP($A178,'Annex 2 Designated EHV charges'!$A:$P,9,FALSE)),"")</f>
        <v/>
      </c>
      <c r="F178" s="101" t="str">
        <f>IFERROR(IF(VLOOKUP($A178,'Annex 2 Designated EHV charges'!$A:$P,10,FALSE)=0,"",VLOOKUP($A178,'Annex 2 Designated EHV charges'!$A:$P,10,FALSE)),"")</f>
        <v/>
      </c>
      <c r="G178" s="102" t="str">
        <f>IFERROR(IF(VLOOKUP($A178,'Annex 2 Designated EHV charges'!$A:$P,11,FALSE)=0,"",VLOOKUP($A178,'Annex 2 Designated EHV charges'!$A:$P,11,FALSE)),"")</f>
        <v/>
      </c>
      <c r="H178" s="102" t="str">
        <f>IFERROR(IF(VLOOKUP($A178,'Annex 2 Designated EHV charges'!$A:$P,12,FALSE)=0,"",VLOOKUP($A178,'Annex 2 Designated EHV charges'!$A:$P,12,FALSE)),"")</f>
        <v/>
      </c>
    </row>
    <row r="179" spans="1:8" x14ac:dyDescent="0.2">
      <c r="A179" s="95" t="str">
        <f t="array" ref="A179">IFERROR(INDEX('Annex 2 Designated EHV charges'!$A$10:$A$10, MATCH(0, IF(ISBLANK('Annex 2 Designated EHV charges'!$A$10:$A$10),1, COUNTIF(A$4:$A178, 'Annex 2 Designated EHV charges'!$A$10:$A$10)), 0)),"")</f>
        <v/>
      </c>
      <c r="B179" s="95" t="str">
        <f>IF($A179="","",VLOOKUP($A179,'Annex 2 Designated EHV charges'!$A:$O,2,0))</f>
        <v/>
      </c>
      <c r="C179" s="96" t="str">
        <f>IF($A179="","",VLOOKUP($A179,'Annex 2 Designated EHV charges'!$A:$O,3,0))</f>
        <v/>
      </c>
      <c r="D179" s="95" t="str">
        <f>IF($A179="","",VLOOKUP($A179,'Annex 2 Designated EHV charges'!$A:$O,7,0))</f>
        <v/>
      </c>
      <c r="E179" s="100" t="str">
        <f>IFERROR(IF(VLOOKUP($A179,'Annex 2 Designated EHV charges'!$A:$P,9,FALSE)=0,"",VLOOKUP($A179,'Annex 2 Designated EHV charges'!$A:$P,9,FALSE)),"")</f>
        <v/>
      </c>
      <c r="F179" s="101" t="str">
        <f>IFERROR(IF(VLOOKUP($A179,'Annex 2 Designated EHV charges'!$A:$P,10,FALSE)=0,"",VLOOKUP($A179,'Annex 2 Designated EHV charges'!$A:$P,10,FALSE)),"")</f>
        <v/>
      </c>
      <c r="G179" s="102" t="str">
        <f>IFERROR(IF(VLOOKUP($A179,'Annex 2 Designated EHV charges'!$A:$P,11,FALSE)=0,"",VLOOKUP($A179,'Annex 2 Designated EHV charges'!$A:$P,11,FALSE)),"")</f>
        <v/>
      </c>
      <c r="H179" s="102" t="str">
        <f>IFERROR(IF(VLOOKUP($A179,'Annex 2 Designated EHV charges'!$A:$P,12,FALSE)=0,"",VLOOKUP($A179,'Annex 2 Designated EHV charges'!$A:$P,12,FALSE)),"")</f>
        <v/>
      </c>
    </row>
    <row r="180" spans="1:8" x14ac:dyDescent="0.2">
      <c r="A180" s="95" t="str">
        <f t="array" ref="A180">IFERROR(INDEX('Annex 2 Designated EHV charges'!$A$10:$A$10, MATCH(0, IF(ISBLANK('Annex 2 Designated EHV charges'!$A$10:$A$10),1, COUNTIF(A$4:$A179, 'Annex 2 Designated EHV charges'!$A$10:$A$10)), 0)),"")</f>
        <v/>
      </c>
      <c r="B180" s="95" t="str">
        <f>IF($A180="","",VLOOKUP($A180,'Annex 2 Designated EHV charges'!$A:$O,2,0))</f>
        <v/>
      </c>
      <c r="C180" s="96" t="str">
        <f>IF($A180="","",VLOOKUP($A180,'Annex 2 Designated EHV charges'!$A:$O,3,0))</f>
        <v/>
      </c>
      <c r="D180" s="95" t="str">
        <f>IF($A180="","",VLOOKUP($A180,'Annex 2 Designated EHV charges'!$A:$O,7,0))</f>
        <v/>
      </c>
      <c r="E180" s="100" t="str">
        <f>IFERROR(IF(VLOOKUP($A180,'Annex 2 Designated EHV charges'!$A:$P,9,FALSE)=0,"",VLOOKUP($A180,'Annex 2 Designated EHV charges'!$A:$P,9,FALSE)),"")</f>
        <v/>
      </c>
      <c r="F180" s="101" t="str">
        <f>IFERROR(IF(VLOOKUP($A180,'Annex 2 Designated EHV charges'!$A:$P,10,FALSE)=0,"",VLOOKUP($A180,'Annex 2 Designated EHV charges'!$A:$P,10,FALSE)),"")</f>
        <v/>
      </c>
      <c r="G180" s="102" t="str">
        <f>IFERROR(IF(VLOOKUP($A180,'Annex 2 Designated EHV charges'!$A:$P,11,FALSE)=0,"",VLOOKUP($A180,'Annex 2 Designated EHV charges'!$A:$P,11,FALSE)),"")</f>
        <v/>
      </c>
      <c r="H180" s="102" t="str">
        <f>IFERROR(IF(VLOOKUP($A180,'Annex 2 Designated EHV charges'!$A:$P,12,FALSE)=0,"",VLOOKUP($A180,'Annex 2 Designated EHV charges'!$A:$P,12,FALSE)),"")</f>
        <v/>
      </c>
    </row>
    <row r="181" spans="1:8" x14ac:dyDescent="0.2">
      <c r="A181" s="95" t="str">
        <f t="array" ref="A181">IFERROR(INDEX('Annex 2 Designated EHV charges'!$A$10:$A$10, MATCH(0, IF(ISBLANK('Annex 2 Designated EHV charges'!$A$10:$A$10),1, COUNTIF(A$4:$A180, 'Annex 2 Designated EHV charges'!$A$10:$A$10)), 0)),"")</f>
        <v/>
      </c>
      <c r="B181" s="95" t="str">
        <f>IF($A181="","",VLOOKUP($A181,'Annex 2 Designated EHV charges'!$A:$O,2,0))</f>
        <v/>
      </c>
      <c r="C181" s="96" t="str">
        <f>IF($A181="","",VLOOKUP($A181,'Annex 2 Designated EHV charges'!$A:$O,3,0))</f>
        <v/>
      </c>
      <c r="D181" s="95" t="str">
        <f>IF($A181="","",VLOOKUP($A181,'Annex 2 Designated EHV charges'!$A:$O,7,0))</f>
        <v/>
      </c>
      <c r="E181" s="100" t="str">
        <f>IFERROR(IF(VLOOKUP($A181,'Annex 2 Designated EHV charges'!$A:$P,9,FALSE)=0,"",VLOOKUP($A181,'Annex 2 Designated EHV charges'!$A:$P,9,FALSE)),"")</f>
        <v/>
      </c>
      <c r="F181" s="101" t="str">
        <f>IFERROR(IF(VLOOKUP($A181,'Annex 2 Designated EHV charges'!$A:$P,10,FALSE)=0,"",VLOOKUP($A181,'Annex 2 Designated EHV charges'!$A:$P,10,FALSE)),"")</f>
        <v/>
      </c>
      <c r="G181" s="102" t="str">
        <f>IFERROR(IF(VLOOKUP($A181,'Annex 2 Designated EHV charges'!$A:$P,11,FALSE)=0,"",VLOOKUP($A181,'Annex 2 Designated EHV charges'!$A:$P,11,FALSE)),"")</f>
        <v/>
      </c>
      <c r="H181" s="102" t="str">
        <f>IFERROR(IF(VLOOKUP($A181,'Annex 2 Designated EHV charges'!$A:$P,12,FALSE)=0,"",VLOOKUP($A181,'Annex 2 Designated EHV charges'!$A:$P,12,FALSE)),"")</f>
        <v/>
      </c>
    </row>
    <row r="182" spans="1:8" x14ac:dyDescent="0.2">
      <c r="A182" s="95" t="str">
        <f t="array" ref="A182">IFERROR(INDEX('Annex 2 Designated EHV charges'!$A$10:$A$10, MATCH(0, IF(ISBLANK('Annex 2 Designated EHV charges'!$A$10:$A$10),1, COUNTIF(A$4:$A181, 'Annex 2 Designated EHV charges'!$A$10:$A$10)), 0)),"")</f>
        <v/>
      </c>
      <c r="B182" s="95" t="str">
        <f>IF($A182="","",VLOOKUP($A182,'Annex 2 Designated EHV charges'!$A:$O,2,0))</f>
        <v/>
      </c>
      <c r="C182" s="96" t="str">
        <f>IF($A182="","",VLOOKUP($A182,'Annex 2 Designated EHV charges'!$A:$O,3,0))</f>
        <v/>
      </c>
      <c r="D182" s="95" t="str">
        <f>IF($A182="","",VLOOKUP($A182,'Annex 2 Designated EHV charges'!$A:$O,7,0))</f>
        <v/>
      </c>
      <c r="E182" s="100" t="str">
        <f>IFERROR(IF(VLOOKUP($A182,'Annex 2 Designated EHV charges'!$A:$P,9,FALSE)=0,"",VLOOKUP($A182,'Annex 2 Designated EHV charges'!$A:$P,9,FALSE)),"")</f>
        <v/>
      </c>
      <c r="F182" s="101" t="str">
        <f>IFERROR(IF(VLOOKUP($A182,'Annex 2 Designated EHV charges'!$A:$P,10,FALSE)=0,"",VLOOKUP($A182,'Annex 2 Designated EHV charges'!$A:$P,10,FALSE)),"")</f>
        <v/>
      </c>
      <c r="G182" s="102" t="str">
        <f>IFERROR(IF(VLOOKUP($A182,'Annex 2 Designated EHV charges'!$A:$P,11,FALSE)=0,"",VLOOKUP($A182,'Annex 2 Designated EHV charges'!$A:$P,11,FALSE)),"")</f>
        <v/>
      </c>
      <c r="H182" s="102" t="str">
        <f>IFERROR(IF(VLOOKUP($A182,'Annex 2 Designated EHV charges'!$A:$P,12,FALSE)=0,"",VLOOKUP($A182,'Annex 2 Designated EHV charges'!$A:$P,12,FALSE)),"")</f>
        <v/>
      </c>
    </row>
    <row r="183" spans="1:8" x14ac:dyDescent="0.2">
      <c r="A183" s="95" t="str">
        <f t="array" ref="A183">IFERROR(INDEX('Annex 2 Designated EHV charges'!$A$10:$A$10, MATCH(0, IF(ISBLANK('Annex 2 Designated EHV charges'!$A$10:$A$10),1, COUNTIF(A$4:$A182, 'Annex 2 Designated EHV charges'!$A$10:$A$10)), 0)),"")</f>
        <v/>
      </c>
      <c r="B183" s="95" t="str">
        <f>IF($A183="","",VLOOKUP($A183,'Annex 2 Designated EHV charges'!$A:$O,2,0))</f>
        <v/>
      </c>
      <c r="C183" s="96" t="str">
        <f>IF($A183="","",VLOOKUP($A183,'Annex 2 Designated EHV charges'!$A:$O,3,0))</f>
        <v/>
      </c>
      <c r="D183" s="95" t="str">
        <f>IF($A183="","",VLOOKUP($A183,'Annex 2 Designated EHV charges'!$A:$O,7,0))</f>
        <v/>
      </c>
      <c r="E183" s="100" t="str">
        <f>IFERROR(IF(VLOOKUP($A183,'Annex 2 Designated EHV charges'!$A:$P,9,FALSE)=0,"",VLOOKUP($A183,'Annex 2 Designated EHV charges'!$A:$P,9,FALSE)),"")</f>
        <v/>
      </c>
      <c r="F183" s="101" t="str">
        <f>IFERROR(IF(VLOOKUP($A183,'Annex 2 Designated EHV charges'!$A:$P,10,FALSE)=0,"",VLOOKUP($A183,'Annex 2 Designated EHV charges'!$A:$P,10,FALSE)),"")</f>
        <v/>
      </c>
      <c r="G183" s="102" t="str">
        <f>IFERROR(IF(VLOOKUP($A183,'Annex 2 Designated EHV charges'!$A:$P,11,FALSE)=0,"",VLOOKUP($A183,'Annex 2 Designated EHV charges'!$A:$P,11,FALSE)),"")</f>
        <v/>
      </c>
      <c r="H183" s="102" t="str">
        <f>IFERROR(IF(VLOOKUP($A183,'Annex 2 Designated EHV charges'!$A:$P,12,FALSE)=0,"",VLOOKUP($A183,'Annex 2 Designated EHV charges'!$A:$P,12,FALSE)),"")</f>
        <v/>
      </c>
    </row>
    <row r="184" spans="1:8" x14ac:dyDescent="0.2">
      <c r="A184" s="95" t="str">
        <f t="array" ref="A184">IFERROR(INDEX('Annex 2 Designated EHV charges'!$A$10:$A$10, MATCH(0, IF(ISBLANK('Annex 2 Designated EHV charges'!$A$10:$A$10),1, COUNTIF(A$4:$A183, 'Annex 2 Designated EHV charges'!$A$10:$A$10)), 0)),"")</f>
        <v/>
      </c>
      <c r="B184" s="95" t="str">
        <f>IF($A184="","",VLOOKUP($A184,'Annex 2 Designated EHV charges'!$A:$O,2,0))</f>
        <v/>
      </c>
      <c r="C184" s="96" t="str">
        <f>IF($A184="","",VLOOKUP($A184,'Annex 2 Designated EHV charges'!$A:$O,3,0))</f>
        <v/>
      </c>
      <c r="D184" s="95" t="str">
        <f>IF($A184="","",VLOOKUP($A184,'Annex 2 Designated EHV charges'!$A:$O,7,0))</f>
        <v/>
      </c>
      <c r="E184" s="100" t="str">
        <f>IFERROR(IF(VLOOKUP($A184,'Annex 2 Designated EHV charges'!$A:$P,9,FALSE)=0,"",VLOOKUP($A184,'Annex 2 Designated EHV charges'!$A:$P,9,FALSE)),"")</f>
        <v/>
      </c>
      <c r="F184" s="101" t="str">
        <f>IFERROR(IF(VLOOKUP($A184,'Annex 2 Designated EHV charges'!$A:$P,10,FALSE)=0,"",VLOOKUP($A184,'Annex 2 Designated EHV charges'!$A:$P,10,FALSE)),"")</f>
        <v/>
      </c>
      <c r="G184" s="102" t="str">
        <f>IFERROR(IF(VLOOKUP($A184,'Annex 2 Designated EHV charges'!$A:$P,11,FALSE)=0,"",VLOOKUP($A184,'Annex 2 Designated EHV charges'!$A:$P,11,FALSE)),"")</f>
        <v/>
      </c>
      <c r="H184" s="102" t="str">
        <f>IFERROR(IF(VLOOKUP($A184,'Annex 2 Designated EHV charges'!$A:$P,12,FALSE)=0,"",VLOOKUP($A184,'Annex 2 Designated EHV charges'!$A:$P,12,FALSE)),"")</f>
        <v/>
      </c>
    </row>
    <row r="185" spans="1:8" x14ac:dyDescent="0.2">
      <c r="A185" s="95" t="str">
        <f t="array" ref="A185">IFERROR(INDEX('Annex 2 Designated EHV charges'!$A$10:$A$10, MATCH(0, IF(ISBLANK('Annex 2 Designated EHV charges'!$A$10:$A$10),1, COUNTIF(A$4:$A184, 'Annex 2 Designated EHV charges'!$A$10:$A$10)), 0)),"")</f>
        <v/>
      </c>
      <c r="B185" s="95" t="str">
        <f>IF($A185="","",VLOOKUP($A185,'Annex 2 Designated EHV charges'!$A:$O,2,0))</f>
        <v/>
      </c>
      <c r="C185" s="96" t="str">
        <f>IF($A185="","",VLOOKUP($A185,'Annex 2 Designated EHV charges'!$A:$O,3,0))</f>
        <v/>
      </c>
      <c r="D185" s="95" t="str">
        <f>IF($A185="","",VLOOKUP($A185,'Annex 2 Designated EHV charges'!$A:$O,7,0))</f>
        <v/>
      </c>
      <c r="E185" s="100" t="str">
        <f>IFERROR(IF(VLOOKUP($A185,'Annex 2 Designated EHV charges'!$A:$P,9,FALSE)=0,"",VLOOKUP($A185,'Annex 2 Designated EHV charges'!$A:$P,9,FALSE)),"")</f>
        <v/>
      </c>
      <c r="F185" s="101" t="str">
        <f>IFERROR(IF(VLOOKUP($A185,'Annex 2 Designated EHV charges'!$A:$P,10,FALSE)=0,"",VLOOKUP($A185,'Annex 2 Designated EHV charges'!$A:$P,10,FALSE)),"")</f>
        <v/>
      </c>
      <c r="G185" s="102" t="str">
        <f>IFERROR(IF(VLOOKUP($A185,'Annex 2 Designated EHV charges'!$A:$P,11,FALSE)=0,"",VLOOKUP($A185,'Annex 2 Designated EHV charges'!$A:$P,11,FALSE)),"")</f>
        <v/>
      </c>
      <c r="H185" s="102" t="str">
        <f>IFERROR(IF(VLOOKUP($A185,'Annex 2 Designated EHV charges'!$A:$P,12,FALSE)=0,"",VLOOKUP($A185,'Annex 2 Designated EHV charges'!$A:$P,12,FALSE)),"")</f>
        <v/>
      </c>
    </row>
    <row r="186" spans="1:8" x14ac:dyDescent="0.2">
      <c r="A186" s="95" t="str">
        <f t="array" ref="A186">IFERROR(INDEX('Annex 2 Designated EHV charges'!$A$10:$A$10, MATCH(0, IF(ISBLANK('Annex 2 Designated EHV charges'!$A$10:$A$10),1, COUNTIF(A$4:$A185, 'Annex 2 Designated EHV charges'!$A$10:$A$10)), 0)),"")</f>
        <v/>
      </c>
      <c r="B186" s="95" t="str">
        <f>IF($A186="","",VLOOKUP($A186,'Annex 2 Designated EHV charges'!$A:$O,2,0))</f>
        <v/>
      </c>
      <c r="C186" s="96" t="str">
        <f>IF($A186="","",VLOOKUP($A186,'Annex 2 Designated EHV charges'!$A:$O,3,0))</f>
        <v/>
      </c>
      <c r="D186" s="95" t="str">
        <f>IF($A186="","",VLOOKUP($A186,'Annex 2 Designated EHV charges'!$A:$O,7,0))</f>
        <v/>
      </c>
      <c r="E186" s="100" t="str">
        <f>IFERROR(IF(VLOOKUP($A186,'Annex 2 Designated EHV charges'!$A:$P,9,FALSE)=0,"",VLOOKUP($A186,'Annex 2 Designated EHV charges'!$A:$P,9,FALSE)),"")</f>
        <v/>
      </c>
      <c r="F186" s="101" t="str">
        <f>IFERROR(IF(VLOOKUP($A186,'Annex 2 Designated EHV charges'!$A:$P,10,FALSE)=0,"",VLOOKUP($A186,'Annex 2 Designated EHV charges'!$A:$P,10,FALSE)),"")</f>
        <v/>
      </c>
      <c r="G186" s="102" t="str">
        <f>IFERROR(IF(VLOOKUP($A186,'Annex 2 Designated EHV charges'!$A:$P,11,FALSE)=0,"",VLOOKUP($A186,'Annex 2 Designated EHV charges'!$A:$P,11,FALSE)),"")</f>
        <v/>
      </c>
      <c r="H186" s="102" t="str">
        <f>IFERROR(IF(VLOOKUP($A186,'Annex 2 Designated EHV charges'!$A:$P,12,FALSE)=0,"",VLOOKUP($A186,'Annex 2 Designated EHV charges'!$A:$P,12,FALSE)),"")</f>
        <v/>
      </c>
    </row>
    <row r="187" spans="1:8" x14ac:dyDescent="0.2">
      <c r="A187" s="95" t="str">
        <f t="array" ref="A187">IFERROR(INDEX('Annex 2 Designated EHV charges'!$A$10:$A$10, MATCH(0, IF(ISBLANK('Annex 2 Designated EHV charges'!$A$10:$A$10),1, COUNTIF(A$4:$A186, 'Annex 2 Designated EHV charges'!$A$10:$A$10)), 0)),"")</f>
        <v/>
      </c>
      <c r="B187" s="95" t="str">
        <f>IF($A187="","",VLOOKUP($A187,'Annex 2 Designated EHV charges'!$A:$O,2,0))</f>
        <v/>
      </c>
      <c r="C187" s="96" t="str">
        <f>IF($A187="","",VLOOKUP($A187,'Annex 2 Designated EHV charges'!$A:$O,3,0))</f>
        <v/>
      </c>
      <c r="D187" s="95" t="str">
        <f>IF($A187="","",VLOOKUP($A187,'Annex 2 Designated EHV charges'!$A:$O,7,0))</f>
        <v/>
      </c>
      <c r="E187" s="100" t="str">
        <f>IFERROR(IF(VLOOKUP($A187,'Annex 2 Designated EHV charges'!$A:$P,9,FALSE)=0,"",VLOOKUP($A187,'Annex 2 Designated EHV charges'!$A:$P,9,FALSE)),"")</f>
        <v/>
      </c>
      <c r="F187" s="101" t="str">
        <f>IFERROR(IF(VLOOKUP($A187,'Annex 2 Designated EHV charges'!$A:$P,10,FALSE)=0,"",VLOOKUP($A187,'Annex 2 Designated EHV charges'!$A:$P,10,FALSE)),"")</f>
        <v/>
      </c>
      <c r="G187" s="102" t="str">
        <f>IFERROR(IF(VLOOKUP($A187,'Annex 2 Designated EHV charges'!$A:$P,11,FALSE)=0,"",VLOOKUP($A187,'Annex 2 Designated EHV charges'!$A:$P,11,FALSE)),"")</f>
        <v/>
      </c>
      <c r="H187" s="102" t="str">
        <f>IFERROR(IF(VLOOKUP($A187,'Annex 2 Designated EHV charges'!$A:$P,12,FALSE)=0,"",VLOOKUP($A187,'Annex 2 Designated EHV charges'!$A:$P,12,FALSE)),"")</f>
        <v/>
      </c>
    </row>
    <row r="188" spans="1:8" x14ac:dyDescent="0.2">
      <c r="A188" s="95" t="str">
        <f t="array" ref="A188">IFERROR(INDEX('Annex 2 Designated EHV charges'!$A$10:$A$10, MATCH(0, IF(ISBLANK('Annex 2 Designated EHV charges'!$A$10:$A$10),1, COUNTIF(A$4:$A187, 'Annex 2 Designated EHV charges'!$A$10:$A$10)), 0)),"")</f>
        <v/>
      </c>
      <c r="B188" s="95" t="str">
        <f>IF($A188="","",VLOOKUP($A188,'Annex 2 Designated EHV charges'!$A:$O,2,0))</f>
        <v/>
      </c>
      <c r="C188" s="96" t="str">
        <f>IF($A188="","",VLOOKUP($A188,'Annex 2 Designated EHV charges'!$A:$O,3,0))</f>
        <v/>
      </c>
      <c r="D188" s="95" t="str">
        <f>IF($A188="","",VLOOKUP($A188,'Annex 2 Designated EHV charges'!$A:$O,7,0))</f>
        <v/>
      </c>
      <c r="E188" s="100" t="str">
        <f>IFERROR(IF(VLOOKUP($A188,'Annex 2 Designated EHV charges'!$A:$P,9,FALSE)=0,"",VLOOKUP($A188,'Annex 2 Designated EHV charges'!$A:$P,9,FALSE)),"")</f>
        <v/>
      </c>
      <c r="F188" s="101" t="str">
        <f>IFERROR(IF(VLOOKUP($A188,'Annex 2 Designated EHV charges'!$A:$P,10,FALSE)=0,"",VLOOKUP($A188,'Annex 2 Designated EHV charges'!$A:$P,10,FALSE)),"")</f>
        <v/>
      </c>
      <c r="G188" s="102" t="str">
        <f>IFERROR(IF(VLOOKUP($A188,'Annex 2 Designated EHV charges'!$A:$P,11,FALSE)=0,"",VLOOKUP($A188,'Annex 2 Designated EHV charges'!$A:$P,11,FALSE)),"")</f>
        <v/>
      </c>
      <c r="H188" s="102" t="str">
        <f>IFERROR(IF(VLOOKUP($A188,'Annex 2 Designated EHV charges'!$A:$P,12,FALSE)=0,"",VLOOKUP($A188,'Annex 2 Designated EHV charges'!$A:$P,12,FALSE)),"")</f>
        <v/>
      </c>
    </row>
    <row r="189" spans="1:8" x14ac:dyDescent="0.2">
      <c r="A189" s="95" t="str">
        <f t="array" ref="A189">IFERROR(INDEX('Annex 2 Designated EHV charges'!$A$10:$A$10, MATCH(0, IF(ISBLANK('Annex 2 Designated EHV charges'!$A$10:$A$10),1, COUNTIF(A$4:$A188, 'Annex 2 Designated EHV charges'!$A$10:$A$10)), 0)),"")</f>
        <v/>
      </c>
      <c r="B189" s="95" t="str">
        <f>IF($A189="","",VLOOKUP($A189,'Annex 2 Designated EHV charges'!$A:$O,2,0))</f>
        <v/>
      </c>
      <c r="C189" s="96" t="str">
        <f>IF($A189="","",VLOOKUP($A189,'Annex 2 Designated EHV charges'!$A:$O,3,0))</f>
        <v/>
      </c>
      <c r="D189" s="95" t="str">
        <f>IF($A189="","",VLOOKUP($A189,'Annex 2 Designated EHV charges'!$A:$O,7,0))</f>
        <v/>
      </c>
      <c r="E189" s="100" t="str">
        <f>IFERROR(IF(VLOOKUP($A189,'Annex 2 Designated EHV charges'!$A:$P,9,FALSE)=0,"",VLOOKUP($A189,'Annex 2 Designated EHV charges'!$A:$P,9,FALSE)),"")</f>
        <v/>
      </c>
      <c r="F189" s="101" t="str">
        <f>IFERROR(IF(VLOOKUP($A189,'Annex 2 Designated EHV charges'!$A:$P,10,FALSE)=0,"",VLOOKUP($A189,'Annex 2 Designated EHV charges'!$A:$P,10,FALSE)),"")</f>
        <v/>
      </c>
      <c r="G189" s="102" t="str">
        <f>IFERROR(IF(VLOOKUP($A189,'Annex 2 Designated EHV charges'!$A:$P,11,FALSE)=0,"",VLOOKUP($A189,'Annex 2 Designated EHV charges'!$A:$P,11,FALSE)),"")</f>
        <v/>
      </c>
      <c r="H189" s="102" t="str">
        <f>IFERROR(IF(VLOOKUP($A189,'Annex 2 Designated EHV charges'!$A:$P,12,FALSE)=0,"",VLOOKUP($A189,'Annex 2 Designated EHV charges'!$A:$P,12,FALSE)),"")</f>
        <v/>
      </c>
    </row>
    <row r="190" spans="1:8" x14ac:dyDescent="0.2">
      <c r="A190" s="95" t="str">
        <f t="array" ref="A190">IFERROR(INDEX('Annex 2 Designated EHV charges'!$A$10:$A$10, MATCH(0, IF(ISBLANK('Annex 2 Designated EHV charges'!$A$10:$A$10),1, COUNTIF(A$4:$A189, 'Annex 2 Designated EHV charges'!$A$10:$A$10)), 0)),"")</f>
        <v/>
      </c>
      <c r="B190" s="95" t="str">
        <f>IF($A190="","",VLOOKUP($A190,'Annex 2 Designated EHV charges'!$A:$O,2,0))</f>
        <v/>
      </c>
      <c r="C190" s="96" t="str">
        <f>IF($A190="","",VLOOKUP($A190,'Annex 2 Designated EHV charges'!$A:$O,3,0))</f>
        <v/>
      </c>
      <c r="D190" s="95" t="str">
        <f>IF($A190="","",VLOOKUP($A190,'Annex 2 Designated EHV charges'!$A:$O,7,0))</f>
        <v/>
      </c>
      <c r="E190" s="100" t="str">
        <f>IFERROR(IF(VLOOKUP($A190,'Annex 2 Designated EHV charges'!$A:$P,9,FALSE)=0,"",VLOOKUP($A190,'Annex 2 Designated EHV charges'!$A:$P,9,FALSE)),"")</f>
        <v/>
      </c>
      <c r="F190" s="101" t="str">
        <f>IFERROR(IF(VLOOKUP($A190,'Annex 2 Designated EHV charges'!$A:$P,10,FALSE)=0,"",VLOOKUP($A190,'Annex 2 Designated EHV charges'!$A:$P,10,FALSE)),"")</f>
        <v/>
      </c>
      <c r="G190" s="102" t="str">
        <f>IFERROR(IF(VLOOKUP($A190,'Annex 2 Designated EHV charges'!$A:$P,11,FALSE)=0,"",VLOOKUP($A190,'Annex 2 Designated EHV charges'!$A:$P,11,FALSE)),"")</f>
        <v/>
      </c>
      <c r="H190" s="102" t="str">
        <f>IFERROR(IF(VLOOKUP($A190,'Annex 2 Designated EHV charges'!$A:$P,12,FALSE)=0,"",VLOOKUP($A190,'Annex 2 Designated EHV charges'!$A:$P,12,FALSE)),"")</f>
        <v/>
      </c>
    </row>
    <row r="191" spans="1:8" x14ac:dyDescent="0.2">
      <c r="A191" s="95" t="str">
        <f t="array" ref="A191">IFERROR(INDEX('Annex 2 Designated EHV charges'!$A$10:$A$10, MATCH(0, IF(ISBLANK('Annex 2 Designated EHV charges'!$A$10:$A$10),1, COUNTIF(A$4:$A190, 'Annex 2 Designated EHV charges'!$A$10:$A$10)), 0)),"")</f>
        <v/>
      </c>
      <c r="B191" s="95" t="str">
        <f>IF($A191="","",VLOOKUP($A191,'Annex 2 Designated EHV charges'!$A:$O,2,0))</f>
        <v/>
      </c>
      <c r="C191" s="96" t="str">
        <f>IF($A191="","",VLOOKUP($A191,'Annex 2 Designated EHV charges'!$A:$O,3,0))</f>
        <v/>
      </c>
      <c r="D191" s="95" t="str">
        <f>IF($A191="","",VLOOKUP($A191,'Annex 2 Designated EHV charges'!$A:$O,7,0))</f>
        <v/>
      </c>
      <c r="E191" s="100" t="str">
        <f>IFERROR(IF(VLOOKUP($A191,'Annex 2 Designated EHV charges'!$A:$P,9,FALSE)=0,"",VLOOKUP($A191,'Annex 2 Designated EHV charges'!$A:$P,9,FALSE)),"")</f>
        <v/>
      </c>
      <c r="F191" s="101" t="str">
        <f>IFERROR(IF(VLOOKUP($A191,'Annex 2 Designated EHV charges'!$A:$P,10,FALSE)=0,"",VLOOKUP($A191,'Annex 2 Designated EHV charges'!$A:$P,10,FALSE)),"")</f>
        <v/>
      </c>
      <c r="G191" s="102" t="str">
        <f>IFERROR(IF(VLOOKUP($A191,'Annex 2 Designated EHV charges'!$A:$P,11,FALSE)=0,"",VLOOKUP($A191,'Annex 2 Designated EHV charges'!$A:$P,11,FALSE)),"")</f>
        <v/>
      </c>
      <c r="H191" s="102" t="str">
        <f>IFERROR(IF(VLOOKUP($A191,'Annex 2 Designated EHV charges'!$A:$P,12,FALSE)=0,"",VLOOKUP($A191,'Annex 2 Designated EHV charges'!$A:$P,12,FALSE)),"")</f>
        <v/>
      </c>
    </row>
    <row r="192" spans="1:8" x14ac:dyDescent="0.2">
      <c r="A192" s="95" t="str">
        <f t="array" ref="A192">IFERROR(INDEX('Annex 2 Designated EHV charges'!$A$10:$A$10, MATCH(0, IF(ISBLANK('Annex 2 Designated EHV charges'!$A$10:$A$10),1, COUNTIF(A$4:$A191, 'Annex 2 Designated EHV charges'!$A$10:$A$10)), 0)),"")</f>
        <v/>
      </c>
      <c r="B192" s="95" t="str">
        <f>IF($A192="","",VLOOKUP($A192,'Annex 2 Designated EHV charges'!$A:$O,2,0))</f>
        <v/>
      </c>
      <c r="C192" s="96" t="str">
        <f>IF($A192="","",VLOOKUP($A192,'Annex 2 Designated EHV charges'!$A:$O,3,0))</f>
        <v/>
      </c>
      <c r="D192" s="95" t="str">
        <f>IF($A192="","",VLOOKUP($A192,'Annex 2 Designated EHV charges'!$A:$O,7,0))</f>
        <v/>
      </c>
      <c r="E192" s="100" t="str">
        <f>IFERROR(IF(VLOOKUP($A192,'Annex 2 Designated EHV charges'!$A:$P,9,FALSE)=0,"",VLOOKUP($A192,'Annex 2 Designated EHV charges'!$A:$P,9,FALSE)),"")</f>
        <v/>
      </c>
      <c r="F192" s="101" t="str">
        <f>IFERROR(IF(VLOOKUP($A192,'Annex 2 Designated EHV charges'!$A:$P,10,FALSE)=0,"",VLOOKUP($A192,'Annex 2 Designated EHV charges'!$A:$P,10,FALSE)),"")</f>
        <v/>
      </c>
      <c r="G192" s="102" t="str">
        <f>IFERROR(IF(VLOOKUP($A192,'Annex 2 Designated EHV charges'!$A:$P,11,FALSE)=0,"",VLOOKUP($A192,'Annex 2 Designated EHV charges'!$A:$P,11,FALSE)),"")</f>
        <v/>
      </c>
      <c r="H192" s="102" t="str">
        <f>IFERROR(IF(VLOOKUP($A192,'Annex 2 Designated EHV charges'!$A:$P,12,FALSE)=0,"",VLOOKUP($A192,'Annex 2 Designated EHV charges'!$A:$P,12,FALSE)),"")</f>
        <v/>
      </c>
    </row>
    <row r="193" spans="1:8" x14ac:dyDescent="0.2">
      <c r="A193" s="95" t="str">
        <f t="array" ref="A193">IFERROR(INDEX('Annex 2 Designated EHV charges'!$A$10:$A$10, MATCH(0, IF(ISBLANK('Annex 2 Designated EHV charges'!$A$10:$A$10),1, COUNTIF(A$4:$A192, 'Annex 2 Designated EHV charges'!$A$10:$A$10)), 0)),"")</f>
        <v/>
      </c>
      <c r="B193" s="95" t="str">
        <f>IF($A193="","",VLOOKUP($A193,'Annex 2 Designated EHV charges'!$A:$O,2,0))</f>
        <v/>
      </c>
      <c r="C193" s="96" t="str">
        <f>IF($A193="","",VLOOKUP($A193,'Annex 2 Designated EHV charges'!$A:$O,3,0))</f>
        <v/>
      </c>
      <c r="D193" s="95" t="str">
        <f>IF($A193="","",VLOOKUP($A193,'Annex 2 Designated EHV charges'!$A:$O,7,0))</f>
        <v/>
      </c>
      <c r="E193" s="100" t="str">
        <f>IFERROR(IF(VLOOKUP($A193,'Annex 2 Designated EHV charges'!$A:$P,9,FALSE)=0,"",VLOOKUP($A193,'Annex 2 Designated EHV charges'!$A:$P,9,FALSE)),"")</f>
        <v/>
      </c>
      <c r="F193" s="101" t="str">
        <f>IFERROR(IF(VLOOKUP($A193,'Annex 2 Designated EHV charges'!$A:$P,10,FALSE)=0,"",VLOOKUP($A193,'Annex 2 Designated EHV charges'!$A:$P,10,FALSE)),"")</f>
        <v/>
      </c>
      <c r="G193" s="102" t="str">
        <f>IFERROR(IF(VLOOKUP($A193,'Annex 2 Designated EHV charges'!$A:$P,11,FALSE)=0,"",VLOOKUP($A193,'Annex 2 Designated EHV charges'!$A:$P,11,FALSE)),"")</f>
        <v/>
      </c>
      <c r="H193" s="102" t="str">
        <f>IFERROR(IF(VLOOKUP($A193,'Annex 2 Designated EHV charges'!$A:$P,12,FALSE)=0,"",VLOOKUP($A193,'Annex 2 Designated EHV charges'!$A:$P,12,FALSE)),"")</f>
        <v/>
      </c>
    </row>
    <row r="194" spans="1:8" x14ac:dyDescent="0.2">
      <c r="A194" s="95" t="str">
        <f t="array" ref="A194">IFERROR(INDEX('Annex 2 Designated EHV charges'!$A$10:$A$10, MATCH(0, IF(ISBLANK('Annex 2 Designated EHV charges'!$A$10:$A$10),1, COUNTIF(A$4:$A193, 'Annex 2 Designated EHV charges'!$A$10:$A$10)), 0)),"")</f>
        <v/>
      </c>
      <c r="B194" s="95" t="str">
        <f>IF($A194="","",VLOOKUP($A194,'Annex 2 Designated EHV charges'!$A:$O,2,0))</f>
        <v/>
      </c>
      <c r="C194" s="96" t="str">
        <f>IF($A194="","",VLOOKUP($A194,'Annex 2 Designated EHV charges'!$A:$O,3,0))</f>
        <v/>
      </c>
      <c r="D194" s="95" t="str">
        <f>IF($A194="","",VLOOKUP($A194,'Annex 2 Designated EHV charges'!$A:$O,7,0))</f>
        <v/>
      </c>
      <c r="E194" s="100" t="str">
        <f>IFERROR(IF(VLOOKUP($A194,'Annex 2 Designated EHV charges'!$A:$P,9,FALSE)=0,"",VLOOKUP($A194,'Annex 2 Designated EHV charges'!$A:$P,9,FALSE)),"")</f>
        <v/>
      </c>
      <c r="F194" s="101" t="str">
        <f>IFERROR(IF(VLOOKUP($A194,'Annex 2 Designated EHV charges'!$A:$P,10,FALSE)=0,"",VLOOKUP($A194,'Annex 2 Designated EHV charges'!$A:$P,10,FALSE)),"")</f>
        <v/>
      </c>
      <c r="G194" s="102" t="str">
        <f>IFERROR(IF(VLOOKUP($A194,'Annex 2 Designated EHV charges'!$A:$P,11,FALSE)=0,"",VLOOKUP($A194,'Annex 2 Designated EHV charges'!$A:$P,11,FALSE)),"")</f>
        <v/>
      </c>
      <c r="H194" s="102" t="str">
        <f>IFERROR(IF(VLOOKUP($A194,'Annex 2 Designated EHV charges'!$A:$P,12,FALSE)=0,"",VLOOKUP($A194,'Annex 2 Designated EHV charges'!$A:$P,12,FALSE)),"")</f>
        <v/>
      </c>
    </row>
    <row r="195" spans="1:8" x14ac:dyDescent="0.2">
      <c r="A195" s="95" t="str">
        <f t="array" ref="A195">IFERROR(INDEX('Annex 2 Designated EHV charges'!$A$10:$A$10, MATCH(0, IF(ISBLANK('Annex 2 Designated EHV charges'!$A$10:$A$10),1, COUNTIF(A$4:$A194, 'Annex 2 Designated EHV charges'!$A$10:$A$10)), 0)),"")</f>
        <v/>
      </c>
      <c r="B195" s="95" t="str">
        <f>IF($A195="","",VLOOKUP($A195,'Annex 2 Designated EHV charges'!$A:$O,2,0))</f>
        <v/>
      </c>
      <c r="C195" s="96" t="str">
        <f>IF($A195="","",VLOOKUP($A195,'Annex 2 Designated EHV charges'!$A:$O,3,0))</f>
        <v/>
      </c>
      <c r="D195" s="95" t="str">
        <f>IF($A195="","",VLOOKUP($A195,'Annex 2 Designated EHV charges'!$A:$O,7,0))</f>
        <v/>
      </c>
      <c r="E195" s="100" t="str">
        <f>IFERROR(IF(VLOOKUP($A195,'Annex 2 Designated EHV charges'!$A:$P,9,FALSE)=0,"",VLOOKUP($A195,'Annex 2 Designated EHV charges'!$A:$P,9,FALSE)),"")</f>
        <v/>
      </c>
      <c r="F195" s="101" t="str">
        <f>IFERROR(IF(VLOOKUP($A195,'Annex 2 Designated EHV charges'!$A:$P,10,FALSE)=0,"",VLOOKUP($A195,'Annex 2 Designated EHV charges'!$A:$P,10,FALSE)),"")</f>
        <v/>
      </c>
      <c r="G195" s="102" t="str">
        <f>IFERROR(IF(VLOOKUP($A195,'Annex 2 Designated EHV charges'!$A:$P,11,FALSE)=0,"",VLOOKUP($A195,'Annex 2 Designated EHV charges'!$A:$P,11,FALSE)),"")</f>
        <v/>
      </c>
      <c r="H195" s="102" t="str">
        <f>IFERROR(IF(VLOOKUP($A195,'Annex 2 Designated EHV charges'!$A:$P,12,FALSE)=0,"",VLOOKUP($A195,'Annex 2 Designated EHV charges'!$A:$P,12,FALSE)),"")</f>
        <v/>
      </c>
    </row>
    <row r="196" spans="1:8" x14ac:dyDescent="0.2">
      <c r="A196" s="95" t="str">
        <f t="array" ref="A196">IFERROR(INDEX('Annex 2 Designated EHV charges'!$A$10:$A$10, MATCH(0, IF(ISBLANK('Annex 2 Designated EHV charges'!$A$10:$A$10),1, COUNTIF(A$4:$A195, 'Annex 2 Designated EHV charges'!$A$10:$A$10)), 0)),"")</f>
        <v/>
      </c>
      <c r="B196" s="95" t="str">
        <f>IF($A196="","",VLOOKUP($A196,'Annex 2 Designated EHV charges'!$A:$O,2,0))</f>
        <v/>
      </c>
      <c r="C196" s="96" t="str">
        <f>IF($A196="","",VLOOKUP($A196,'Annex 2 Designated EHV charges'!$A:$O,3,0))</f>
        <v/>
      </c>
      <c r="D196" s="95" t="str">
        <f>IF($A196="","",VLOOKUP($A196,'Annex 2 Designated EHV charges'!$A:$O,7,0))</f>
        <v/>
      </c>
      <c r="E196" s="100" t="str">
        <f>IFERROR(IF(VLOOKUP($A196,'Annex 2 Designated EHV charges'!$A:$P,9,FALSE)=0,"",VLOOKUP($A196,'Annex 2 Designated EHV charges'!$A:$P,9,FALSE)),"")</f>
        <v/>
      </c>
      <c r="F196" s="101" t="str">
        <f>IFERROR(IF(VLOOKUP($A196,'Annex 2 Designated EHV charges'!$A:$P,10,FALSE)=0,"",VLOOKUP($A196,'Annex 2 Designated EHV charges'!$A:$P,10,FALSE)),"")</f>
        <v/>
      </c>
      <c r="G196" s="102" t="str">
        <f>IFERROR(IF(VLOOKUP($A196,'Annex 2 Designated EHV charges'!$A:$P,11,FALSE)=0,"",VLOOKUP($A196,'Annex 2 Designated EHV charges'!$A:$P,11,FALSE)),"")</f>
        <v/>
      </c>
      <c r="H196" s="102" t="str">
        <f>IFERROR(IF(VLOOKUP($A196,'Annex 2 Designated EHV charges'!$A:$P,12,FALSE)=0,"",VLOOKUP($A196,'Annex 2 Designated EHV charges'!$A:$P,12,FALSE)),"")</f>
        <v/>
      </c>
    </row>
    <row r="197" spans="1:8" x14ac:dyDescent="0.2">
      <c r="A197" s="95" t="str">
        <f t="array" ref="A197">IFERROR(INDEX('Annex 2 Designated EHV charges'!$A$10:$A$10, MATCH(0, IF(ISBLANK('Annex 2 Designated EHV charges'!$A$10:$A$10),1, COUNTIF(A$4:$A196, 'Annex 2 Designated EHV charges'!$A$10:$A$10)), 0)),"")</f>
        <v/>
      </c>
      <c r="B197" s="95" t="str">
        <f>IF($A197="","",VLOOKUP($A197,'Annex 2 Designated EHV charges'!$A:$O,2,0))</f>
        <v/>
      </c>
      <c r="C197" s="96" t="str">
        <f>IF($A197="","",VLOOKUP($A197,'Annex 2 Designated EHV charges'!$A:$O,3,0))</f>
        <v/>
      </c>
      <c r="D197" s="95" t="str">
        <f>IF($A197="","",VLOOKUP($A197,'Annex 2 Designated EHV charges'!$A:$O,7,0))</f>
        <v/>
      </c>
      <c r="E197" s="100" t="str">
        <f>IFERROR(IF(VLOOKUP($A197,'Annex 2 Designated EHV charges'!$A:$P,9,FALSE)=0,"",VLOOKUP($A197,'Annex 2 Designated EHV charges'!$A:$P,9,FALSE)),"")</f>
        <v/>
      </c>
      <c r="F197" s="101" t="str">
        <f>IFERROR(IF(VLOOKUP($A197,'Annex 2 Designated EHV charges'!$A:$P,10,FALSE)=0,"",VLOOKUP($A197,'Annex 2 Designated EHV charges'!$A:$P,10,FALSE)),"")</f>
        <v/>
      </c>
      <c r="G197" s="102" t="str">
        <f>IFERROR(IF(VLOOKUP($A197,'Annex 2 Designated EHV charges'!$A:$P,11,FALSE)=0,"",VLOOKUP($A197,'Annex 2 Designated EHV charges'!$A:$P,11,FALSE)),"")</f>
        <v/>
      </c>
      <c r="H197" s="102" t="str">
        <f>IFERROR(IF(VLOOKUP($A197,'Annex 2 Designated EHV charges'!$A:$P,12,FALSE)=0,"",VLOOKUP($A197,'Annex 2 Designated EHV charges'!$A:$P,12,FALSE)),"")</f>
        <v/>
      </c>
    </row>
    <row r="198" spans="1:8" x14ac:dyDescent="0.2">
      <c r="A198" s="95" t="str">
        <f t="array" ref="A198">IFERROR(INDEX('Annex 2 Designated EHV charges'!$A$10:$A$10, MATCH(0, IF(ISBLANK('Annex 2 Designated EHV charges'!$A$10:$A$10),1, COUNTIF(A$4:$A197, 'Annex 2 Designated EHV charges'!$A$10:$A$10)), 0)),"")</f>
        <v/>
      </c>
      <c r="B198" s="95" t="str">
        <f>IF($A198="","",VLOOKUP($A198,'Annex 2 Designated EHV charges'!$A:$O,2,0))</f>
        <v/>
      </c>
      <c r="C198" s="96" t="str">
        <f>IF($A198="","",VLOOKUP($A198,'Annex 2 Designated EHV charges'!$A:$O,3,0))</f>
        <v/>
      </c>
      <c r="D198" s="95" t="str">
        <f>IF($A198="","",VLOOKUP($A198,'Annex 2 Designated EHV charges'!$A:$O,7,0))</f>
        <v/>
      </c>
      <c r="E198" s="100" t="str">
        <f>IFERROR(IF(VLOOKUP($A198,'Annex 2 Designated EHV charges'!$A:$P,9,FALSE)=0,"",VLOOKUP($A198,'Annex 2 Designated EHV charges'!$A:$P,9,FALSE)),"")</f>
        <v/>
      </c>
      <c r="F198" s="101" t="str">
        <f>IFERROR(IF(VLOOKUP($A198,'Annex 2 Designated EHV charges'!$A:$P,10,FALSE)=0,"",VLOOKUP($A198,'Annex 2 Designated EHV charges'!$A:$P,10,FALSE)),"")</f>
        <v/>
      </c>
      <c r="G198" s="102" t="str">
        <f>IFERROR(IF(VLOOKUP($A198,'Annex 2 Designated EHV charges'!$A:$P,11,FALSE)=0,"",VLOOKUP($A198,'Annex 2 Designated EHV charges'!$A:$P,11,FALSE)),"")</f>
        <v/>
      </c>
      <c r="H198" s="102" t="str">
        <f>IFERROR(IF(VLOOKUP($A198,'Annex 2 Designated EHV charges'!$A:$P,12,FALSE)=0,"",VLOOKUP($A198,'Annex 2 Designated EHV charges'!$A:$P,12,FALSE)),"")</f>
        <v/>
      </c>
    </row>
    <row r="199" spans="1:8" x14ac:dyDescent="0.2">
      <c r="A199" s="95" t="str">
        <f t="array" ref="A199">IFERROR(INDEX('Annex 2 Designated EHV charges'!$A$10:$A$10, MATCH(0, IF(ISBLANK('Annex 2 Designated EHV charges'!$A$10:$A$10),1, COUNTIF(A$4:$A198, 'Annex 2 Designated EHV charges'!$A$10:$A$10)), 0)),"")</f>
        <v/>
      </c>
      <c r="B199" s="95" t="str">
        <f>IF($A199="","",VLOOKUP($A199,'Annex 2 Designated EHV charges'!$A:$O,2,0))</f>
        <v/>
      </c>
      <c r="C199" s="96" t="str">
        <f>IF($A199="","",VLOOKUP($A199,'Annex 2 Designated EHV charges'!$A:$O,3,0))</f>
        <v/>
      </c>
      <c r="D199" s="95" t="str">
        <f>IF($A199="","",VLOOKUP($A199,'Annex 2 Designated EHV charges'!$A:$O,7,0))</f>
        <v/>
      </c>
      <c r="E199" s="100" t="str">
        <f>IFERROR(IF(VLOOKUP($A199,'Annex 2 Designated EHV charges'!$A:$P,9,FALSE)=0,"",VLOOKUP($A199,'Annex 2 Designated EHV charges'!$A:$P,9,FALSE)),"")</f>
        <v/>
      </c>
      <c r="F199" s="101" t="str">
        <f>IFERROR(IF(VLOOKUP($A199,'Annex 2 Designated EHV charges'!$A:$P,10,FALSE)=0,"",VLOOKUP($A199,'Annex 2 Designated EHV charges'!$A:$P,10,FALSE)),"")</f>
        <v/>
      </c>
      <c r="G199" s="102" t="str">
        <f>IFERROR(IF(VLOOKUP($A199,'Annex 2 Designated EHV charges'!$A:$P,11,FALSE)=0,"",VLOOKUP($A199,'Annex 2 Designated EHV charges'!$A:$P,11,FALSE)),"")</f>
        <v/>
      </c>
      <c r="H199" s="102" t="str">
        <f>IFERROR(IF(VLOOKUP($A199,'Annex 2 Designated EHV charges'!$A:$P,12,FALSE)=0,"",VLOOKUP($A199,'Annex 2 Designated EHV charges'!$A:$P,12,FALSE)),"")</f>
        <v/>
      </c>
    </row>
    <row r="200" spans="1:8" x14ac:dyDescent="0.2">
      <c r="A200" s="95" t="str">
        <f t="array" ref="A200">IFERROR(INDEX('Annex 2 Designated EHV charges'!$A$10:$A$10, MATCH(0, IF(ISBLANK('Annex 2 Designated EHV charges'!$A$10:$A$10),1, COUNTIF(A$4:$A199, 'Annex 2 Designated EHV charges'!$A$10:$A$10)), 0)),"")</f>
        <v/>
      </c>
      <c r="B200" s="95" t="str">
        <f>IF($A200="","",VLOOKUP($A200,'Annex 2 Designated EHV charges'!$A:$O,2,0))</f>
        <v/>
      </c>
      <c r="C200" s="96" t="str">
        <f>IF($A200="","",VLOOKUP($A200,'Annex 2 Designated EHV charges'!$A:$O,3,0))</f>
        <v/>
      </c>
      <c r="D200" s="95" t="str">
        <f>IF($A200="","",VLOOKUP($A200,'Annex 2 Designated EHV charges'!$A:$O,7,0))</f>
        <v/>
      </c>
      <c r="E200" s="100" t="str">
        <f>IFERROR(IF(VLOOKUP($A200,'Annex 2 Designated EHV charges'!$A:$P,9,FALSE)=0,"",VLOOKUP($A200,'Annex 2 Designated EHV charges'!$A:$P,9,FALSE)),"")</f>
        <v/>
      </c>
      <c r="F200" s="101" t="str">
        <f>IFERROR(IF(VLOOKUP($A200,'Annex 2 Designated EHV charges'!$A:$P,10,FALSE)=0,"",VLOOKUP($A200,'Annex 2 Designated EHV charges'!$A:$P,10,FALSE)),"")</f>
        <v/>
      </c>
      <c r="G200" s="102" t="str">
        <f>IFERROR(IF(VLOOKUP($A200,'Annex 2 Designated EHV charges'!$A:$P,11,FALSE)=0,"",VLOOKUP($A200,'Annex 2 Designated EHV charges'!$A:$P,11,FALSE)),"")</f>
        <v/>
      </c>
      <c r="H200" s="102" t="str">
        <f>IFERROR(IF(VLOOKUP($A200,'Annex 2 Designated EHV charges'!$A:$P,12,FALSE)=0,"",VLOOKUP($A200,'Annex 2 Designated EHV charges'!$A:$P,12,FALSE)),"")</f>
        <v/>
      </c>
    </row>
    <row r="201" spans="1:8" x14ac:dyDescent="0.2">
      <c r="A201" s="95" t="str">
        <f t="array" ref="A201">IFERROR(INDEX('Annex 2 Designated EHV charges'!$A$10:$A$10, MATCH(0, IF(ISBLANK('Annex 2 Designated EHV charges'!$A$10:$A$10),1, COUNTIF(A$4:$A200, 'Annex 2 Designated EHV charges'!$A$10:$A$10)), 0)),"")</f>
        <v/>
      </c>
      <c r="B201" s="95" t="str">
        <f>IF($A201="","",VLOOKUP($A201,'Annex 2 Designated EHV charges'!$A:$O,2,0))</f>
        <v/>
      </c>
      <c r="C201" s="96" t="str">
        <f>IF($A201="","",VLOOKUP($A201,'Annex 2 Designated EHV charges'!$A:$O,3,0))</f>
        <v/>
      </c>
      <c r="D201" s="95" t="str">
        <f>IF($A201="","",VLOOKUP($A201,'Annex 2 Designated EHV charges'!$A:$O,7,0))</f>
        <v/>
      </c>
      <c r="E201" s="100" t="str">
        <f>IFERROR(IF(VLOOKUP($A201,'Annex 2 Designated EHV charges'!$A:$P,9,FALSE)=0,"",VLOOKUP($A201,'Annex 2 Designated EHV charges'!$A:$P,9,FALSE)),"")</f>
        <v/>
      </c>
      <c r="F201" s="101" t="str">
        <f>IFERROR(IF(VLOOKUP($A201,'Annex 2 Designated EHV charges'!$A:$P,10,FALSE)=0,"",VLOOKUP($A201,'Annex 2 Designated EHV charges'!$A:$P,10,FALSE)),"")</f>
        <v/>
      </c>
      <c r="G201" s="102" t="str">
        <f>IFERROR(IF(VLOOKUP($A201,'Annex 2 Designated EHV charges'!$A:$P,11,FALSE)=0,"",VLOOKUP($A201,'Annex 2 Designated EHV charges'!$A:$P,11,FALSE)),"")</f>
        <v/>
      </c>
      <c r="H201" s="102" t="str">
        <f>IFERROR(IF(VLOOKUP($A201,'Annex 2 Designated EHV charges'!$A:$P,12,FALSE)=0,"",VLOOKUP($A201,'Annex 2 Designated EHV charges'!$A:$P,12,FALSE)),"")</f>
        <v/>
      </c>
    </row>
    <row r="202" spans="1:8" x14ac:dyDescent="0.2">
      <c r="A202" s="95" t="str">
        <f t="array" ref="A202">IFERROR(INDEX('Annex 2 Designated EHV charges'!$A$10:$A$10, MATCH(0, IF(ISBLANK('Annex 2 Designated EHV charges'!$A$10:$A$10),1, COUNTIF(A$4:$A201, 'Annex 2 Designated EHV charges'!$A$10:$A$10)), 0)),"")</f>
        <v/>
      </c>
      <c r="B202" s="95" t="str">
        <f>IF($A202="","",VLOOKUP($A202,'Annex 2 Designated EHV charges'!$A:$O,2,0))</f>
        <v/>
      </c>
      <c r="C202" s="96" t="str">
        <f>IF($A202="","",VLOOKUP($A202,'Annex 2 Designated EHV charges'!$A:$O,3,0))</f>
        <v/>
      </c>
      <c r="D202" s="95" t="str">
        <f>IF($A202="","",VLOOKUP($A202,'Annex 2 Designated EHV charges'!$A:$O,7,0))</f>
        <v/>
      </c>
      <c r="E202" s="100" t="str">
        <f>IFERROR(IF(VLOOKUP($A202,'Annex 2 Designated EHV charges'!$A:$P,9,FALSE)=0,"",VLOOKUP($A202,'Annex 2 Designated EHV charges'!$A:$P,9,FALSE)),"")</f>
        <v/>
      </c>
      <c r="F202" s="101" t="str">
        <f>IFERROR(IF(VLOOKUP($A202,'Annex 2 Designated EHV charges'!$A:$P,10,FALSE)=0,"",VLOOKUP($A202,'Annex 2 Designated EHV charges'!$A:$P,10,FALSE)),"")</f>
        <v/>
      </c>
      <c r="G202" s="102" t="str">
        <f>IFERROR(IF(VLOOKUP($A202,'Annex 2 Designated EHV charges'!$A:$P,11,FALSE)=0,"",VLOOKUP($A202,'Annex 2 Designated EHV charges'!$A:$P,11,FALSE)),"")</f>
        <v/>
      </c>
      <c r="H202" s="102" t="str">
        <f>IFERROR(IF(VLOOKUP($A202,'Annex 2 Designated EHV charges'!$A:$P,12,FALSE)=0,"",VLOOKUP($A202,'Annex 2 Designated EHV charges'!$A:$P,12,FALSE)),"")</f>
        <v/>
      </c>
    </row>
    <row r="203" spans="1:8" x14ac:dyDescent="0.2">
      <c r="A203" s="95" t="str">
        <f t="array" ref="A203">IFERROR(INDEX('Annex 2 Designated EHV charges'!$A$10:$A$10, MATCH(0, IF(ISBLANK('Annex 2 Designated EHV charges'!$A$10:$A$10),1, COUNTIF(A$4:$A202, 'Annex 2 Designated EHV charges'!$A$10:$A$10)), 0)),"")</f>
        <v/>
      </c>
      <c r="B203" s="95" t="str">
        <f>IF($A203="","",VLOOKUP($A203,'Annex 2 Designated EHV charges'!$A:$O,2,0))</f>
        <v/>
      </c>
      <c r="C203" s="96" t="str">
        <f>IF($A203="","",VLOOKUP($A203,'Annex 2 Designated EHV charges'!$A:$O,3,0))</f>
        <v/>
      </c>
      <c r="D203" s="95" t="str">
        <f>IF($A203="","",VLOOKUP($A203,'Annex 2 Designated EHV charges'!$A:$O,7,0))</f>
        <v/>
      </c>
      <c r="E203" s="100" t="str">
        <f>IFERROR(IF(VLOOKUP($A203,'Annex 2 Designated EHV charges'!$A:$P,9,FALSE)=0,"",VLOOKUP($A203,'Annex 2 Designated EHV charges'!$A:$P,9,FALSE)),"")</f>
        <v/>
      </c>
      <c r="F203" s="101" t="str">
        <f>IFERROR(IF(VLOOKUP($A203,'Annex 2 Designated EHV charges'!$A:$P,10,FALSE)=0,"",VLOOKUP($A203,'Annex 2 Designated EHV charges'!$A:$P,10,FALSE)),"")</f>
        <v/>
      </c>
      <c r="G203" s="102" t="str">
        <f>IFERROR(IF(VLOOKUP($A203,'Annex 2 Designated EHV charges'!$A:$P,11,FALSE)=0,"",VLOOKUP($A203,'Annex 2 Designated EHV charges'!$A:$P,11,FALSE)),"")</f>
        <v/>
      </c>
      <c r="H203" s="102" t="str">
        <f>IFERROR(IF(VLOOKUP($A203,'Annex 2 Designated EHV charges'!$A:$P,12,FALSE)=0,"",VLOOKUP($A203,'Annex 2 Designated EHV charges'!$A:$P,12,FALSE)),"")</f>
        <v/>
      </c>
    </row>
    <row r="204" spans="1:8" x14ac:dyDescent="0.2">
      <c r="A204" s="95" t="str">
        <f t="array" ref="A204">IFERROR(INDEX('Annex 2 Designated EHV charges'!$A$10:$A$10, MATCH(0, IF(ISBLANK('Annex 2 Designated EHV charges'!$A$10:$A$10),1, COUNTIF(A$4:$A203, 'Annex 2 Designated EHV charges'!$A$10:$A$10)), 0)),"")</f>
        <v/>
      </c>
      <c r="B204" s="95" t="str">
        <f>IF($A204="","",VLOOKUP($A204,'Annex 2 Designated EHV charges'!$A:$O,2,0))</f>
        <v/>
      </c>
      <c r="C204" s="96" t="str">
        <f>IF($A204="","",VLOOKUP($A204,'Annex 2 Designated EHV charges'!$A:$O,3,0))</f>
        <v/>
      </c>
      <c r="D204" s="95" t="str">
        <f>IF($A204="","",VLOOKUP($A204,'Annex 2 Designated EHV charges'!$A:$O,7,0))</f>
        <v/>
      </c>
      <c r="E204" s="100" t="str">
        <f>IFERROR(IF(VLOOKUP($A204,'Annex 2 Designated EHV charges'!$A:$P,9,FALSE)=0,"",VLOOKUP($A204,'Annex 2 Designated EHV charges'!$A:$P,9,FALSE)),"")</f>
        <v/>
      </c>
      <c r="F204" s="101" t="str">
        <f>IFERROR(IF(VLOOKUP($A204,'Annex 2 Designated EHV charges'!$A:$P,10,FALSE)=0,"",VLOOKUP($A204,'Annex 2 Designated EHV charges'!$A:$P,10,FALSE)),"")</f>
        <v/>
      </c>
      <c r="G204" s="102" t="str">
        <f>IFERROR(IF(VLOOKUP($A204,'Annex 2 Designated EHV charges'!$A:$P,11,FALSE)=0,"",VLOOKUP($A204,'Annex 2 Designated EHV charges'!$A:$P,11,FALSE)),"")</f>
        <v/>
      </c>
      <c r="H204" s="102" t="str">
        <f>IFERROR(IF(VLOOKUP($A204,'Annex 2 Designated EHV charges'!$A:$P,12,FALSE)=0,"",VLOOKUP($A204,'Annex 2 Designated EHV charges'!$A:$P,12,FALSE)),"")</f>
        <v/>
      </c>
    </row>
    <row r="205" spans="1:8" x14ac:dyDescent="0.2">
      <c r="A205" s="95" t="str">
        <f t="array" ref="A205">IFERROR(INDEX('Annex 2 Designated EHV charges'!$A$10:$A$10, MATCH(0, IF(ISBLANK('Annex 2 Designated EHV charges'!$A$10:$A$10),1, COUNTIF(A$4:$A204, 'Annex 2 Designated EHV charges'!$A$10:$A$10)), 0)),"")</f>
        <v/>
      </c>
      <c r="B205" s="95" t="str">
        <f>IF($A205="","",VLOOKUP($A205,'Annex 2 Designated EHV charges'!$A:$O,2,0))</f>
        <v/>
      </c>
      <c r="C205" s="96" t="str">
        <f>IF($A205="","",VLOOKUP($A205,'Annex 2 Designated EHV charges'!$A:$O,3,0))</f>
        <v/>
      </c>
      <c r="D205" s="95" t="str">
        <f>IF($A205="","",VLOOKUP($A205,'Annex 2 Designated EHV charges'!$A:$O,7,0))</f>
        <v/>
      </c>
      <c r="E205" s="100" t="str">
        <f>IFERROR(IF(VLOOKUP($A205,'Annex 2 Designated EHV charges'!$A:$P,9,FALSE)=0,"",VLOOKUP($A205,'Annex 2 Designated EHV charges'!$A:$P,9,FALSE)),"")</f>
        <v/>
      </c>
      <c r="F205" s="101" t="str">
        <f>IFERROR(IF(VLOOKUP($A205,'Annex 2 Designated EHV charges'!$A:$P,10,FALSE)=0,"",VLOOKUP($A205,'Annex 2 Designated EHV charges'!$A:$P,10,FALSE)),"")</f>
        <v/>
      </c>
      <c r="G205" s="102" t="str">
        <f>IFERROR(IF(VLOOKUP($A205,'Annex 2 Designated EHV charges'!$A:$P,11,FALSE)=0,"",VLOOKUP($A205,'Annex 2 Designated EHV charges'!$A:$P,11,FALSE)),"")</f>
        <v/>
      </c>
      <c r="H205" s="102" t="str">
        <f>IFERROR(IF(VLOOKUP($A205,'Annex 2 Designated EHV charges'!$A:$P,12,FALSE)=0,"",VLOOKUP($A205,'Annex 2 Designated EHV charges'!$A:$P,12,FALSE)),"")</f>
        <v/>
      </c>
    </row>
    <row r="206" spans="1:8" x14ac:dyDescent="0.2">
      <c r="A206" s="95" t="str">
        <f t="array" ref="A206">IFERROR(INDEX('Annex 2 Designated EHV charges'!$A$10:$A$10, MATCH(0, IF(ISBLANK('Annex 2 Designated EHV charges'!$A$10:$A$10),1, COUNTIF(A$4:$A205, 'Annex 2 Designated EHV charges'!$A$10:$A$10)), 0)),"")</f>
        <v/>
      </c>
      <c r="B206" s="95" t="str">
        <f>IF($A206="","",VLOOKUP($A206,'Annex 2 Designated EHV charges'!$A:$O,2,0))</f>
        <v/>
      </c>
      <c r="C206" s="96" t="str">
        <f>IF($A206="","",VLOOKUP($A206,'Annex 2 Designated EHV charges'!$A:$O,3,0))</f>
        <v/>
      </c>
      <c r="D206" s="95" t="str">
        <f>IF($A206="","",VLOOKUP($A206,'Annex 2 Designated EHV charges'!$A:$O,7,0))</f>
        <v/>
      </c>
      <c r="E206" s="100" t="str">
        <f>IFERROR(IF(VLOOKUP($A206,'Annex 2 Designated EHV charges'!$A:$P,9,FALSE)=0,"",VLOOKUP($A206,'Annex 2 Designated EHV charges'!$A:$P,9,FALSE)),"")</f>
        <v/>
      </c>
      <c r="F206" s="101" t="str">
        <f>IFERROR(IF(VLOOKUP($A206,'Annex 2 Designated EHV charges'!$A:$P,10,FALSE)=0,"",VLOOKUP($A206,'Annex 2 Designated EHV charges'!$A:$P,10,FALSE)),"")</f>
        <v/>
      </c>
      <c r="G206" s="102" t="str">
        <f>IFERROR(IF(VLOOKUP($A206,'Annex 2 Designated EHV charges'!$A:$P,11,FALSE)=0,"",VLOOKUP($A206,'Annex 2 Designated EHV charges'!$A:$P,11,FALSE)),"")</f>
        <v/>
      </c>
      <c r="H206" s="102" t="str">
        <f>IFERROR(IF(VLOOKUP($A206,'Annex 2 Designated EHV charges'!$A:$P,12,FALSE)=0,"",VLOOKUP($A206,'Annex 2 Designated EHV charges'!$A:$P,12,FALSE)),"")</f>
        <v/>
      </c>
    </row>
    <row r="207" spans="1:8" x14ac:dyDescent="0.2">
      <c r="A207" s="95" t="str">
        <f t="array" ref="A207">IFERROR(INDEX('Annex 2 Designated EHV charges'!$A$10:$A$10, MATCH(0, IF(ISBLANK('Annex 2 Designated EHV charges'!$A$10:$A$10),1, COUNTIF(A$4:$A206, 'Annex 2 Designated EHV charges'!$A$10:$A$10)), 0)),"")</f>
        <v/>
      </c>
      <c r="B207" s="95" t="str">
        <f>IF($A207="","",VLOOKUP($A207,'Annex 2 Designated EHV charges'!$A:$O,2,0))</f>
        <v/>
      </c>
      <c r="C207" s="96" t="str">
        <f>IF($A207="","",VLOOKUP($A207,'Annex 2 Designated EHV charges'!$A:$O,3,0))</f>
        <v/>
      </c>
      <c r="D207" s="95" t="str">
        <f>IF($A207="","",VLOOKUP($A207,'Annex 2 Designated EHV charges'!$A:$O,7,0))</f>
        <v/>
      </c>
      <c r="E207" s="100" t="str">
        <f>IFERROR(IF(VLOOKUP($A207,'Annex 2 Designated EHV charges'!$A:$P,9,FALSE)=0,"",VLOOKUP($A207,'Annex 2 Designated EHV charges'!$A:$P,9,FALSE)),"")</f>
        <v/>
      </c>
      <c r="F207" s="101" t="str">
        <f>IFERROR(IF(VLOOKUP($A207,'Annex 2 Designated EHV charges'!$A:$P,10,FALSE)=0,"",VLOOKUP($A207,'Annex 2 Designated EHV charges'!$A:$P,10,FALSE)),"")</f>
        <v/>
      </c>
      <c r="G207" s="102" t="str">
        <f>IFERROR(IF(VLOOKUP($A207,'Annex 2 Designated EHV charges'!$A:$P,11,FALSE)=0,"",VLOOKUP($A207,'Annex 2 Designated EHV charges'!$A:$P,11,FALSE)),"")</f>
        <v/>
      </c>
      <c r="H207" s="102" t="str">
        <f>IFERROR(IF(VLOOKUP($A207,'Annex 2 Designated EHV charges'!$A:$P,12,FALSE)=0,"",VLOOKUP($A207,'Annex 2 Designated EHV charges'!$A:$P,12,FALSE)),"")</f>
        <v/>
      </c>
    </row>
    <row r="208" spans="1:8" x14ac:dyDescent="0.2">
      <c r="A208" s="95" t="str">
        <f t="array" ref="A208">IFERROR(INDEX('Annex 2 Designated EHV charges'!$A$10:$A$10, MATCH(0, IF(ISBLANK('Annex 2 Designated EHV charges'!$A$10:$A$10),1, COUNTIF(A$4:$A207, 'Annex 2 Designated EHV charges'!$A$10:$A$10)), 0)),"")</f>
        <v/>
      </c>
      <c r="B208" s="95" t="str">
        <f>IF($A208="","",VLOOKUP($A208,'Annex 2 Designated EHV charges'!$A:$O,2,0))</f>
        <v/>
      </c>
      <c r="C208" s="96" t="str">
        <f>IF($A208="","",VLOOKUP($A208,'Annex 2 Designated EHV charges'!$A:$O,3,0))</f>
        <v/>
      </c>
      <c r="D208" s="95" t="str">
        <f>IF($A208="","",VLOOKUP($A208,'Annex 2 Designated EHV charges'!$A:$O,7,0))</f>
        <v/>
      </c>
      <c r="E208" s="100" t="str">
        <f>IFERROR(IF(VLOOKUP($A208,'Annex 2 Designated EHV charges'!$A:$P,9,FALSE)=0,"",VLOOKUP($A208,'Annex 2 Designated EHV charges'!$A:$P,9,FALSE)),"")</f>
        <v/>
      </c>
      <c r="F208" s="101" t="str">
        <f>IFERROR(IF(VLOOKUP($A208,'Annex 2 Designated EHV charges'!$A:$P,10,FALSE)=0,"",VLOOKUP($A208,'Annex 2 Designated EHV charges'!$A:$P,10,FALSE)),"")</f>
        <v/>
      </c>
      <c r="G208" s="102" t="str">
        <f>IFERROR(IF(VLOOKUP($A208,'Annex 2 Designated EHV charges'!$A:$P,11,FALSE)=0,"",VLOOKUP($A208,'Annex 2 Designated EHV charges'!$A:$P,11,FALSE)),"")</f>
        <v/>
      </c>
      <c r="H208" s="102" t="str">
        <f>IFERROR(IF(VLOOKUP($A208,'Annex 2 Designated EHV charges'!$A:$P,12,FALSE)=0,"",VLOOKUP($A208,'Annex 2 Designated EHV charges'!$A:$P,12,FALSE)),"")</f>
        <v/>
      </c>
    </row>
    <row r="209" spans="1:8" x14ac:dyDescent="0.2">
      <c r="A209" s="95" t="str">
        <f t="array" ref="A209">IFERROR(INDEX('Annex 2 Designated EHV charges'!$A$10:$A$10, MATCH(0, IF(ISBLANK('Annex 2 Designated EHV charges'!$A$10:$A$10),1, COUNTIF(A$4:$A208, 'Annex 2 Designated EHV charges'!$A$10:$A$10)), 0)),"")</f>
        <v/>
      </c>
      <c r="B209" s="95" t="str">
        <f>IF($A209="","",VLOOKUP($A209,'Annex 2 Designated EHV charges'!$A:$O,2,0))</f>
        <v/>
      </c>
      <c r="C209" s="96" t="str">
        <f>IF($A209="","",VLOOKUP($A209,'Annex 2 Designated EHV charges'!$A:$O,3,0))</f>
        <v/>
      </c>
      <c r="D209" s="95" t="str">
        <f>IF($A209="","",VLOOKUP($A209,'Annex 2 Designated EHV charges'!$A:$O,7,0))</f>
        <v/>
      </c>
      <c r="E209" s="100" t="str">
        <f>IFERROR(IF(VLOOKUP($A209,'Annex 2 Designated EHV charges'!$A:$P,9,FALSE)=0,"",VLOOKUP($A209,'Annex 2 Designated EHV charges'!$A:$P,9,FALSE)),"")</f>
        <v/>
      </c>
      <c r="F209" s="101" t="str">
        <f>IFERROR(IF(VLOOKUP($A209,'Annex 2 Designated EHV charges'!$A:$P,10,FALSE)=0,"",VLOOKUP($A209,'Annex 2 Designated EHV charges'!$A:$P,10,FALSE)),"")</f>
        <v/>
      </c>
      <c r="G209" s="102" t="str">
        <f>IFERROR(IF(VLOOKUP($A209,'Annex 2 Designated EHV charges'!$A:$P,11,FALSE)=0,"",VLOOKUP($A209,'Annex 2 Designated EHV charges'!$A:$P,11,FALSE)),"")</f>
        <v/>
      </c>
      <c r="H209" s="102" t="str">
        <f>IFERROR(IF(VLOOKUP($A209,'Annex 2 Designated EHV charges'!$A:$P,12,FALSE)=0,"",VLOOKUP($A209,'Annex 2 Designated EHV charges'!$A:$P,12,FALSE)),"")</f>
        <v/>
      </c>
    </row>
    <row r="210" spans="1:8" x14ac:dyDescent="0.2">
      <c r="A210" s="95" t="str">
        <f t="array" ref="A210">IFERROR(INDEX('Annex 2 Designated EHV charges'!$A$10:$A$10, MATCH(0, IF(ISBLANK('Annex 2 Designated EHV charges'!$A$10:$A$10),1, COUNTIF(A$4:$A209, 'Annex 2 Designated EHV charges'!$A$10:$A$10)), 0)),"")</f>
        <v/>
      </c>
      <c r="B210" s="95" t="str">
        <f>IF($A210="","",VLOOKUP($A210,'Annex 2 Designated EHV charges'!$A:$O,2,0))</f>
        <v/>
      </c>
      <c r="C210" s="96" t="str">
        <f>IF($A210="","",VLOOKUP($A210,'Annex 2 Designated EHV charges'!$A:$O,3,0))</f>
        <v/>
      </c>
      <c r="D210" s="95" t="str">
        <f>IF($A210="","",VLOOKUP($A210,'Annex 2 Designated EHV charges'!$A:$O,7,0))</f>
        <v/>
      </c>
      <c r="E210" s="100" t="str">
        <f>IFERROR(IF(VLOOKUP($A210,'Annex 2 Designated EHV charges'!$A:$P,9,FALSE)=0,"",VLOOKUP($A210,'Annex 2 Designated EHV charges'!$A:$P,9,FALSE)),"")</f>
        <v/>
      </c>
      <c r="F210" s="101" t="str">
        <f>IFERROR(IF(VLOOKUP($A210,'Annex 2 Designated EHV charges'!$A:$P,10,FALSE)=0,"",VLOOKUP($A210,'Annex 2 Designated EHV charges'!$A:$P,10,FALSE)),"")</f>
        <v/>
      </c>
      <c r="G210" s="102" t="str">
        <f>IFERROR(IF(VLOOKUP($A210,'Annex 2 Designated EHV charges'!$A:$P,11,FALSE)=0,"",VLOOKUP($A210,'Annex 2 Designated EHV charges'!$A:$P,11,FALSE)),"")</f>
        <v/>
      </c>
      <c r="H210" s="102" t="str">
        <f>IFERROR(IF(VLOOKUP($A210,'Annex 2 Designated EHV charges'!$A:$P,12,FALSE)=0,"",VLOOKUP($A210,'Annex 2 Designated EHV charges'!$A:$P,12,FALSE)),"")</f>
        <v/>
      </c>
    </row>
    <row r="211" spans="1:8" x14ac:dyDescent="0.2">
      <c r="A211" s="95" t="str">
        <f t="array" ref="A211">IFERROR(INDEX('Annex 2 Designated EHV charges'!$A$10:$A$10, MATCH(0, IF(ISBLANK('Annex 2 Designated EHV charges'!$A$10:$A$10),1, COUNTIF(A$4:$A210, 'Annex 2 Designated EHV charges'!$A$10:$A$10)), 0)),"")</f>
        <v/>
      </c>
      <c r="B211" s="95" t="str">
        <f>IF($A211="","",VLOOKUP($A211,'Annex 2 Designated EHV charges'!$A:$O,2,0))</f>
        <v/>
      </c>
      <c r="C211" s="96" t="str">
        <f>IF($A211="","",VLOOKUP($A211,'Annex 2 Designated EHV charges'!$A:$O,3,0))</f>
        <v/>
      </c>
      <c r="D211" s="95" t="str">
        <f>IF($A211="","",VLOOKUP($A211,'Annex 2 Designated EHV charges'!$A:$O,7,0))</f>
        <v/>
      </c>
      <c r="E211" s="100" t="str">
        <f>IFERROR(IF(VLOOKUP($A211,'Annex 2 Designated EHV charges'!$A:$P,9,FALSE)=0,"",VLOOKUP($A211,'Annex 2 Designated EHV charges'!$A:$P,9,FALSE)),"")</f>
        <v/>
      </c>
      <c r="F211" s="101" t="str">
        <f>IFERROR(IF(VLOOKUP($A211,'Annex 2 Designated EHV charges'!$A:$P,10,FALSE)=0,"",VLOOKUP($A211,'Annex 2 Designated EHV charges'!$A:$P,10,FALSE)),"")</f>
        <v/>
      </c>
      <c r="G211" s="102" t="str">
        <f>IFERROR(IF(VLOOKUP($A211,'Annex 2 Designated EHV charges'!$A:$P,11,FALSE)=0,"",VLOOKUP($A211,'Annex 2 Designated EHV charges'!$A:$P,11,FALSE)),"")</f>
        <v/>
      </c>
      <c r="H211" s="102" t="str">
        <f>IFERROR(IF(VLOOKUP($A211,'Annex 2 Designated EHV charges'!$A:$P,12,FALSE)=0,"",VLOOKUP($A211,'Annex 2 Designated EHV charges'!$A:$P,12,FALSE)),"")</f>
        <v/>
      </c>
    </row>
    <row r="212" spans="1:8" x14ac:dyDescent="0.2">
      <c r="A212" s="95" t="str">
        <f t="array" ref="A212">IFERROR(INDEX('Annex 2 Designated EHV charges'!$A$10:$A$10, MATCH(0, IF(ISBLANK('Annex 2 Designated EHV charges'!$A$10:$A$10),1, COUNTIF(A$4:$A211, 'Annex 2 Designated EHV charges'!$A$10:$A$10)), 0)),"")</f>
        <v/>
      </c>
      <c r="B212" s="95" t="str">
        <f>IF($A212="","",VLOOKUP($A212,'Annex 2 Designated EHV charges'!$A:$O,2,0))</f>
        <v/>
      </c>
      <c r="C212" s="96" t="str">
        <f>IF($A212="","",VLOOKUP($A212,'Annex 2 Designated EHV charges'!$A:$O,3,0))</f>
        <v/>
      </c>
      <c r="D212" s="95" t="str">
        <f>IF($A212="","",VLOOKUP($A212,'Annex 2 Designated EHV charges'!$A:$O,7,0))</f>
        <v/>
      </c>
      <c r="E212" s="100" t="str">
        <f>IFERROR(IF(VLOOKUP($A212,'Annex 2 Designated EHV charges'!$A:$P,9,FALSE)=0,"",VLOOKUP($A212,'Annex 2 Designated EHV charges'!$A:$P,9,FALSE)),"")</f>
        <v/>
      </c>
      <c r="F212" s="101" t="str">
        <f>IFERROR(IF(VLOOKUP($A212,'Annex 2 Designated EHV charges'!$A:$P,10,FALSE)=0,"",VLOOKUP($A212,'Annex 2 Designated EHV charges'!$A:$P,10,FALSE)),"")</f>
        <v/>
      </c>
      <c r="G212" s="102" t="str">
        <f>IFERROR(IF(VLOOKUP($A212,'Annex 2 Designated EHV charges'!$A:$P,11,FALSE)=0,"",VLOOKUP($A212,'Annex 2 Designated EHV charges'!$A:$P,11,FALSE)),"")</f>
        <v/>
      </c>
      <c r="H212" s="102" t="str">
        <f>IFERROR(IF(VLOOKUP($A212,'Annex 2 Designated EHV charges'!$A:$P,12,FALSE)=0,"",VLOOKUP($A212,'Annex 2 Designated EHV charges'!$A:$P,12,FALSE)),"")</f>
        <v/>
      </c>
    </row>
    <row r="213" spans="1:8" x14ac:dyDescent="0.2">
      <c r="A213" s="95" t="str">
        <f t="array" ref="A213">IFERROR(INDEX('Annex 2 Designated EHV charges'!$A$10:$A$10, MATCH(0, IF(ISBLANK('Annex 2 Designated EHV charges'!$A$10:$A$10),1, COUNTIF(A$4:$A212, 'Annex 2 Designated EHV charges'!$A$10:$A$10)), 0)),"")</f>
        <v/>
      </c>
      <c r="B213" s="95" t="str">
        <f>IF($A213="","",VLOOKUP($A213,'Annex 2 Designated EHV charges'!$A:$O,2,0))</f>
        <v/>
      </c>
      <c r="C213" s="96" t="str">
        <f>IF($A213="","",VLOOKUP($A213,'Annex 2 Designated EHV charges'!$A:$O,3,0))</f>
        <v/>
      </c>
      <c r="D213" s="95" t="str">
        <f>IF($A213="","",VLOOKUP($A213,'Annex 2 Designated EHV charges'!$A:$O,7,0))</f>
        <v/>
      </c>
      <c r="E213" s="100" t="str">
        <f>IFERROR(IF(VLOOKUP($A213,'Annex 2 Designated EHV charges'!$A:$P,9,FALSE)=0,"",VLOOKUP($A213,'Annex 2 Designated EHV charges'!$A:$P,9,FALSE)),"")</f>
        <v/>
      </c>
      <c r="F213" s="101" t="str">
        <f>IFERROR(IF(VLOOKUP($A213,'Annex 2 Designated EHV charges'!$A:$P,10,FALSE)=0,"",VLOOKUP($A213,'Annex 2 Designated EHV charges'!$A:$P,10,FALSE)),"")</f>
        <v/>
      </c>
      <c r="G213" s="102" t="str">
        <f>IFERROR(IF(VLOOKUP($A213,'Annex 2 Designated EHV charges'!$A:$P,11,FALSE)=0,"",VLOOKUP($A213,'Annex 2 Designated EHV charges'!$A:$P,11,FALSE)),"")</f>
        <v/>
      </c>
      <c r="H213" s="102" t="str">
        <f>IFERROR(IF(VLOOKUP($A213,'Annex 2 Designated EHV charges'!$A:$P,12,FALSE)=0,"",VLOOKUP($A213,'Annex 2 Designated EHV charges'!$A:$P,12,FALSE)),"")</f>
        <v/>
      </c>
    </row>
    <row r="214" spans="1:8" x14ac:dyDescent="0.2">
      <c r="A214" s="95" t="str">
        <f t="array" ref="A214">IFERROR(INDEX('Annex 2 Designated EHV charges'!$A$10:$A$10, MATCH(0, IF(ISBLANK('Annex 2 Designated EHV charges'!$A$10:$A$10),1, COUNTIF(A$4:$A213, 'Annex 2 Designated EHV charges'!$A$10:$A$10)), 0)),"")</f>
        <v/>
      </c>
      <c r="B214" s="95" t="str">
        <f>IF($A214="","",VLOOKUP($A214,'Annex 2 Designated EHV charges'!$A:$O,2,0))</f>
        <v/>
      </c>
      <c r="C214" s="96" t="str">
        <f>IF($A214="","",VLOOKUP($A214,'Annex 2 Designated EHV charges'!$A:$O,3,0))</f>
        <v/>
      </c>
      <c r="D214" s="95" t="str">
        <f>IF($A214="","",VLOOKUP($A214,'Annex 2 Designated EHV charges'!$A:$O,7,0))</f>
        <v/>
      </c>
      <c r="E214" s="100" t="str">
        <f>IFERROR(IF(VLOOKUP($A214,'Annex 2 Designated EHV charges'!$A:$P,9,FALSE)=0,"",VLOOKUP($A214,'Annex 2 Designated EHV charges'!$A:$P,9,FALSE)),"")</f>
        <v/>
      </c>
      <c r="F214" s="101" t="str">
        <f>IFERROR(IF(VLOOKUP($A214,'Annex 2 Designated EHV charges'!$A:$P,10,FALSE)=0,"",VLOOKUP($A214,'Annex 2 Designated EHV charges'!$A:$P,10,FALSE)),"")</f>
        <v/>
      </c>
      <c r="G214" s="102" t="str">
        <f>IFERROR(IF(VLOOKUP($A214,'Annex 2 Designated EHV charges'!$A:$P,11,FALSE)=0,"",VLOOKUP($A214,'Annex 2 Designated EHV charges'!$A:$P,11,FALSE)),"")</f>
        <v/>
      </c>
      <c r="H214" s="102" t="str">
        <f>IFERROR(IF(VLOOKUP($A214,'Annex 2 Designated EHV charges'!$A:$P,12,FALSE)=0,"",VLOOKUP($A214,'Annex 2 Designated EHV charges'!$A:$P,12,FALSE)),"")</f>
        <v/>
      </c>
    </row>
    <row r="215" spans="1:8" x14ac:dyDescent="0.2">
      <c r="A215" s="95" t="str">
        <f t="array" ref="A215">IFERROR(INDEX('Annex 2 Designated EHV charges'!$A$10:$A$10, MATCH(0, IF(ISBLANK('Annex 2 Designated EHV charges'!$A$10:$A$10),1, COUNTIF(A$4:$A214, 'Annex 2 Designated EHV charges'!$A$10:$A$10)), 0)),"")</f>
        <v/>
      </c>
      <c r="B215" s="95" t="str">
        <f>IF($A215="","",VLOOKUP($A215,'Annex 2 Designated EHV charges'!$A:$O,2,0))</f>
        <v/>
      </c>
      <c r="C215" s="96" t="str">
        <f>IF($A215="","",VLOOKUP($A215,'Annex 2 Designated EHV charges'!$A:$O,3,0))</f>
        <v/>
      </c>
      <c r="D215" s="95" t="str">
        <f>IF($A215="","",VLOOKUP($A215,'Annex 2 Designated EHV charges'!$A:$O,7,0))</f>
        <v/>
      </c>
      <c r="E215" s="100" t="str">
        <f>IFERROR(IF(VLOOKUP($A215,'Annex 2 Designated EHV charges'!$A:$P,9,FALSE)=0,"",VLOOKUP($A215,'Annex 2 Designated EHV charges'!$A:$P,9,FALSE)),"")</f>
        <v/>
      </c>
      <c r="F215" s="101" t="str">
        <f>IFERROR(IF(VLOOKUP($A215,'Annex 2 Designated EHV charges'!$A:$P,10,FALSE)=0,"",VLOOKUP($A215,'Annex 2 Designated EHV charges'!$A:$P,10,FALSE)),"")</f>
        <v/>
      </c>
      <c r="G215" s="102" t="str">
        <f>IFERROR(IF(VLOOKUP($A215,'Annex 2 Designated EHV charges'!$A:$P,11,FALSE)=0,"",VLOOKUP($A215,'Annex 2 Designated EHV charges'!$A:$P,11,FALSE)),"")</f>
        <v/>
      </c>
      <c r="H215" s="102" t="str">
        <f>IFERROR(IF(VLOOKUP($A215,'Annex 2 Designated EHV charges'!$A:$P,12,FALSE)=0,"",VLOOKUP($A215,'Annex 2 Designated EHV charges'!$A:$P,12,FALSE)),"")</f>
        <v/>
      </c>
    </row>
    <row r="216" spans="1:8" x14ac:dyDescent="0.2">
      <c r="A216" s="95" t="str">
        <f t="array" ref="A216">IFERROR(INDEX('Annex 2 Designated EHV charges'!$A$10:$A$10, MATCH(0, IF(ISBLANK('Annex 2 Designated EHV charges'!$A$10:$A$10),1, COUNTIF(A$4:$A215, 'Annex 2 Designated EHV charges'!$A$10:$A$10)), 0)),"")</f>
        <v/>
      </c>
      <c r="B216" s="95" t="str">
        <f>IF($A216="","",VLOOKUP($A216,'Annex 2 Designated EHV charges'!$A:$O,2,0))</f>
        <v/>
      </c>
      <c r="C216" s="96" t="str">
        <f>IF($A216="","",VLOOKUP($A216,'Annex 2 Designated EHV charges'!$A:$O,3,0))</f>
        <v/>
      </c>
      <c r="D216" s="95" t="str">
        <f>IF($A216="","",VLOOKUP($A216,'Annex 2 Designated EHV charges'!$A:$O,7,0))</f>
        <v/>
      </c>
      <c r="E216" s="100" t="str">
        <f>IFERROR(IF(VLOOKUP($A216,'Annex 2 Designated EHV charges'!$A:$P,9,FALSE)=0,"",VLOOKUP($A216,'Annex 2 Designated EHV charges'!$A:$P,9,FALSE)),"")</f>
        <v/>
      </c>
      <c r="F216" s="101" t="str">
        <f>IFERROR(IF(VLOOKUP($A216,'Annex 2 Designated EHV charges'!$A:$P,10,FALSE)=0,"",VLOOKUP($A216,'Annex 2 Designated EHV charges'!$A:$P,10,FALSE)),"")</f>
        <v/>
      </c>
      <c r="G216" s="102" t="str">
        <f>IFERROR(IF(VLOOKUP($A216,'Annex 2 Designated EHV charges'!$A:$P,11,FALSE)=0,"",VLOOKUP($A216,'Annex 2 Designated EHV charges'!$A:$P,11,FALSE)),"")</f>
        <v/>
      </c>
      <c r="H216" s="102" t="str">
        <f>IFERROR(IF(VLOOKUP($A216,'Annex 2 Designated EHV charges'!$A:$P,12,FALSE)=0,"",VLOOKUP($A216,'Annex 2 Designated EHV charges'!$A:$P,12,FALSE)),"")</f>
        <v/>
      </c>
    </row>
    <row r="217" spans="1:8" x14ac:dyDescent="0.2">
      <c r="A217" s="95" t="str">
        <f t="array" ref="A217">IFERROR(INDEX('Annex 2 Designated EHV charges'!$A$10:$A$10, MATCH(0, IF(ISBLANK('Annex 2 Designated EHV charges'!$A$10:$A$10),1, COUNTIF(A$4:$A216, 'Annex 2 Designated EHV charges'!$A$10:$A$10)), 0)),"")</f>
        <v/>
      </c>
      <c r="B217" s="95" t="str">
        <f>IF($A217="","",VLOOKUP($A217,'Annex 2 Designated EHV charges'!$A:$O,2,0))</f>
        <v/>
      </c>
      <c r="C217" s="96" t="str">
        <f>IF($A217="","",VLOOKUP($A217,'Annex 2 Designated EHV charges'!$A:$O,3,0))</f>
        <v/>
      </c>
      <c r="D217" s="95" t="str">
        <f>IF($A217="","",VLOOKUP($A217,'Annex 2 Designated EHV charges'!$A:$O,7,0))</f>
        <v/>
      </c>
      <c r="E217" s="100" t="str">
        <f>IFERROR(IF(VLOOKUP($A217,'Annex 2 Designated EHV charges'!$A:$P,9,FALSE)=0,"",VLOOKUP($A217,'Annex 2 Designated EHV charges'!$A:$P,9,FALSE)),"")</f>
        <v/>
      </c>
      <c r="F217" s="101" t="str">
        <f>IFERROR(IF(VLOOKUP($A217,'Annex 2 Designated EHV charges'!$A:$P,10,FALSE)=0,"",VLOOKUP($A217,'Annex 2 Designated EHV charges'!$A:$P,10,FALSE)),"")</f>
        <v/>
      </c>
      <c r="G217" s="102" t="str">
        <f>IFERROR(IF(VLOOKUP($A217,'Annex 2 Designated EHV charges'!$A:$P,11,FALSE)=0,"",VLOOKUP($A217,'Annex 2 Designated EHV charges'!$A:$P,11,FALSE)),"")</f>
        <v/>
      </c>
      <c r="H217" s="102" t="str">
        <f>IFERROR(IF(VLOOKUP($A217,'Annex 2 Designated EHV charges'!$A:$P,12,FALSE)=0,"",VLOOKUP($A217,'Annex 2 Designated EHV charges'!$A:$P,12,FALSE)),"")</f>
        <v/>
      </c>
    </row>
    <row r="218" spans="1:8" x14ac:dyDescent="0.2">
      <c r="A218" s="95" t="str">
        <f t="array" ref="A218">IFERROR(INDEX('Annex 2 Designated EHV charges'!$A$10:$A$10, MATCH(0, IF(ISBLANK('Annex 2 Designated EHV charges'!$A$10:$A$10),1, COUNTIF(A$4:$A217, 'Annex 2 Designated EHV charges'!$A$10:$A$10)), 0)),"")</f>
        <v/>
      </c>
      <c r="B218" s="95" t="str">
        <f>IF($A218="","",VLOOKUP($A218,'Annex 2 Designated EHV charges'!$A:$O,2,0))</f>
        <v/>
      </c>
      <c r="C218" s="96" t="str">
        <f>IF($A218="","",VLOOKUP($A218,'Annex 2 Designated EHV charges'!$A:$O,3,0))</f>
        <v/>
      </c>
      <c r="D218" s="95" t="str">
        <f>IF($A218="","",VLOOKUP($A218,'Annex 2 Designated EHV charges'!$A:$O,7,0))</f>
        <v/>
      </c>
      <c r="E218" s="100" t="str">
        <f>IFERROR(IF(VLOOKUP($A218,'Annex 2 Designated EHV charges'!$A:$P,9,FALSE)=0,"",VLOOKUP($A218,'Annex 2 Designated EHV charges'!$A:$P,9,FALSE)),"")</f>
        <v/>
      </c>
      <c r="F218" s="101" t="str">
        <f>IFERROR(IF(VLOOKUP($A218,'Annex 2 Designated EHV charges'!$A:$P,10,FALSE)=0,"",VLOOKUP($A218,'Annex 2 Designated EHV charges'!$A:$P,10,FALSE)),"")</f>
        <v/>
      </c>
      <c r="G218" s="102" t="str">
        <f>IFERROR(IF(VLOOKUP($A218,'Annex 2 Designated EHV charges'!$A:$P,11,FALSE)=0,"",VLOOKUP($A218,'Annex 2 Designated EHV charges'!$A:$P,11,FALSE)),"")</f>
        <v/>
      </c>
      <c r="H218" s="102" t="str">
        <f>IFERROR(IF(VLOOKUP($A218,'Annex 2 Designated EHV charges'!$A:$P,12,FALSE)=0,"",VLOOKUP($A218,'Annex 2 Designated EHV charges'!$A:$P,12,FALSE)),"")</f>
        <v/>
      </c>
    </row>
    <row r="219" spans="1:8" x14ac:dyDescent="0.2">
      <c r="A219" s="95" t="str">
        <f t="array" ref="A219">IFERROR(INDEX('Annex 2 Designated EHV charges'!$A$10:$A$10, MATCH(0, IF(ISBLANK('Annex 2 Designated EHV charges'!$A$10:$A$10),1, COUNTIF(A$4:$A218, 'Annex 2 Designated EHV charges'!$A$10:$A$10)), 0)),"")</f>
        <v/>
      </c>
      <c r="B219" s="95" t="str">
        <f>IF($A219="","",VLOOKUP($A219,'Annex 2 Designated EHV charges'!$A:$O,2,0))</f>
        <v/>
      </c>
      <c r="C219" s="96" t="str">
        <f>IF($A219="","",VLOOKUP($A219,'Annex 2 Designated EHV charges'!$A:$O,3,0))</f>
        <v/>
      </c>
      <c r="D219" s="95" t="str">
        <f>IF($A219="","",VLOOKUP($A219,'Annex 2 Designated EHV charges'!$A:$O,7,0))</f>
        <v/>
      </c>
      <c r="E219" s="100" t="str">
        <f>IFERROR(IF(VLOOKUP($A219,'Annex 2 Designated EHV charges'!$A:$P,9,FALSE)=0,"",VLOOKUP($A219,'Annex 2 Designated EHV charges'!$A:$P,9,FALSE)),"")</f>
        <v/>
      </c>
      <c r="F219" s="101" t="str">
        <f>IFERROR(IF(VLOOKUP($A219,'Annex 2 Designated EHV charges'!$A:$P,10,FALSE)=0,"",VLOOKUP($A219,'Annex 2 Designated EHV charges'!$A:$P,10,FALSE)),"")</f>
        <v/>
      </c>
      <c r="G219" s="102" t="str">
        <f>IFERROR(IF(VLOOKUP($A219,'Annex 2 Designated EHV charges'!$A:$P,11,FALSE)=0,"",VLOOKUP($A219,'Annex 2 Designated EHV charges'!$A:$P,11,FALSE)),"")</f>
        <v/>
      </c>
      <c r="H219" s="102" t="str">
        <f>IFERROR(IF(VLOOKUP($A219,'Annex 2 Designated EHV charges'!$A:$P,12,FALSE)=0,"",VLOOKUP($A219,'Annex 2 Designated EHV charges'!$A:$P,12,FALSE)),"")</f>
        <v/>
      </c>
    </row>
    <row r="220" spans="1:8" x14ac:dyDescent="0.2">
      <c r="A220" s="95" t="str">
        <f t="array" ref="A220">IFERROR(INDEX('Annex 2 Designated EHV charges'!$A$10:$A$10, MATCH(0, IF(ISBLANK('Annex 2 Designated EHV charges'!$A$10:$A$10),1, COUNTIF(A$4:$A219, 'Annex 2 Designated EHV charges'!$A$10:$A$10)), 0)),"")</f>
        <v/>
      </c>
      <c r="B220" s="95" t="str">
        <f>IF($A220="","",VLOOKUP($A220,'Annex 2 Designated EHV charges'!$A:$O,2,0))</f>
        <v/>
      </c>
      <c r="C220" s="96" t="str">
        <f>IF($A220="","",VLOOKUP($A220,'Annex 2 Designated EHV charges'!$A:$O,3,0))</f>
        <v/>
      </c>
      <c r="D220" s="95" t="str">
        <f>IF($A220="","",VLOOKUP($A220,'Annex 2 Designated EHV charges'!$A:$O,7,0))</f>
        <v/>
      </c>
      <c r="E220" s="100" t="str">
        <f>IFERROR(IF(VLOOKUP($A220,'Annex 2 Designated EHV charges'!$A:$P,9,FALSE)=0,"",VLOOKUP($A220,'Annex 2 Designated EHV charges'!$A:$P,9,FALSE)),"")</f>
        <v/>
      </c>
      <c r="F220" s="101" t="str">
        <f>IFERROR(IF(VLOOKUP($A220,'Annex 2 Designated EHV charges'!$A:$P,10,FALSE)=0,"",VLOOKUP($A220,'Annex 2 Designated EHV charges'!$A:$P,10,FALSE)),"")</f>
        <v/>
      </c>
      <c r="G220" s="102" t="str">
        <f>IFERROR(IF(VLOOKUP($A220,'Annex 2 Designated EHV charges'!$A:$P,11,FALSE)=0,"",VLOOKUP($A220,'Annex 2 Designated EHV charges'!$A:$P,11,FALSE)),"")</f>
        <v/>
      </c>
      <c r="H220" s="102" t="str">
        <f>IFERROR(IF(VLOOKUP($A220,'Annex 2 Designated EHV charges'!$A:$P,12,FALSE)=0,"",VLOOKUP($A220,'Annex 2 Designated EHV charges'!$A:$P,12,FALSE)),"")</f>
        <v/>
      </c>
    </row>
    <row r="221" spans="1:8" x14ac:dyDescent="0.2">
      <c r="A221" s="95" t="str">
        <f t="array" ref="A221">IFERROR(INDEX('Annex 2 Designated EHV charges'!$A$10:$A$10, MATCH(0, IF(ISBLANK('Annex 2 Designated EHV charges'!$A$10:$A$10),1, COUNTIF(A$4:$A220, 'Annex 2 Designated EHV charges'!$A$10:$A$10)), 0)),"")</f>
        <v/>
      </c>
      <c r="B221" s="95" t="str">
        <f>IF($A221="","",VLOOKUP($A221,'Annex 2 Designated EHV charges'!$A:$O,2,0))</f>
        <v/>
      </c>
      <c r="C221" s="96" t="str">
        <f>IF($A221="","",VLOOKUP($A221,'Annex 2 Designated EHV charges'!$A:$O,3,0))</f>
        <v/>
      </c>
      <c r="D221" s="95" t="str">
        <f>IF($A221="","",VLOOKUP($A221,'Annex 2 Designated EHV charges'!$A:$O,7,0))</f>
        <v/>
      </c>
      <c r="E221" s="100" t="str">
        <f>IFERROR(IF(VLOOKUP($A221,'Annex 2 Designated EHV charges'!$A:$P,9,FALSE)=0,"",VLOOKUP($A221,'Annex 2 Designated EHV charges'!$A:$P,9,FALSE)),"")</f>
        <v/>
      </c>
      <c r="F221" s="101" t="str">
        <f>IFERROR(IF(VLOOKUP($A221,'Annex 2 Designated EHV charges'!$A:$P,10,FALSE)=0,"",VLOOKUP($A221,'Annex 2 Designated EHV charges'!$A:$P,10,FALSE)),"")</f>
        <v/>
      </c>
      <c r="G221" s="102" t="str">
        <f>IFERROR(IF(VLOOKUP($A221,'Annex 2 Designated EHV charges'!$A:$P,11,FALSE)=0,"",VLOOKUP($A221,'Annex 2 Designated EHV charges'!$A:$P,11,FALSE)),"")</f>
        <v/>
      </c>
      <c r="H221" s="102" t="str">
        <f>IFERROR(IF(VLOOKUP($A221,'Annex 2 Designated EHV charges'!$A:$P,12,FALSE)=0,"",VLOOKUP($A221,'Annex 2 Designated EHV charges'!$A:$P,12,FALSE)),"")</f>
        <v/>
      </c>
    </row>
    <row r="222" spans="1:8" x14ac:dyDescent="0.2">
      <c r="A222" s="95" t="str">
        <f t="array" ref="A222">IFERROR(INDEX('Annex 2 Designated EHV charges'!$A$10:$A$10, MATCH(0, IF(ISBLANK('Annex 2 Designated EHV charges'!$A$10:$A$10),1, COUNTIF(A$4:$A221, 'Annex 2 Designated EHV charges'!$A$10:$A$10)), 0)),"")</f>
        <v/>
      </c>
      <c r="B222" s="95" t="str">
        <f>IF($A222="","",VLOOKUP($A222,'Annex 2 Designated EHV charges'!$A:$O,2,0))</f>
        <v/>
      </c>
      <c r="C222" s="96" t="str">
        <f>IF($A222="","",VLOOKUP($A222,'Annex 2 Designated EHV charges'!$A:$O,3,0))</f>
        <v/>
      </c>
      <c r="D222" s="95" t="str">
        <f>IF($A222="","",VLOOKUP($A222,'Annex 2 Designated EHV charges'!$A:$O,7,0))</f>
        <v/>
      </c>
      <c r="E222" s="100" t="str">
        <f>IFERROR(IF(VLOOKUP($A222,'Annex 2 Designated EHV charges'!$A:$P,9,FALSE)=0,"",VLOOKUP($A222,'Annex 2 Designated EHV charges'!$A:$P,9,FALSE)),"")</f>
        <v/>
      </c>
      <c r="F222" s="101" t="str">
        <f>IFERROR(IF(VLOOKUP($A222,'Annex 2 Designated EHV charges'!$A:$P,10,FALSE)=0,"",VLOOKUP($A222,'Annex 2 Designated EHV charges'!$A:$P,10,FALSE)),"")</f>
        <v/>
      </c>
      <c r="G222" s="102" t="str">
        <f>IFERROR(IF(VLOOKUP($A222,'Annex 2 Designated EHV charges'!$A:$P,11,FALSE)=0,"",VLOOKUP($A222,'Annex 2 Designated EHV charges'!$A:$P,11,FALSE)),"")</f>
        <v/>
      </c>
      <c r="H222" s="102" t="str">
        <f>IFERROR(IF(VLOOKUP($A222,'Annex 2 Designated EHV charges'!$A:$P,12,FALSE)=0,"",VLOOKUP($A222,'Annex 2 Designated EHV charges'!$A:$P,12,FALSE)),"")</f>
        <v/>
      </c>
    </row>
    <row r="223" spans="1:8" x14ac:dyDescent="0.2">
      <c r="A223" s="95" t="str">
        <f t="array" ref="A223">IFERROR(INDEX('Annex 2 Designated EHV charges'!$A$10:$A$10, MATCH(0, IF(ISBLANK('Annex 2 Designated EHV charges'!$A$10:$A$10),1, COUNTIF(A$4:$A222, 'Annex 2 Designated EHV charges'!$A$10:$A$10)), 0)),"")</f>
        <v/>
      </c>
      <c r="B223" s="95" t="str">
        <f>IF($A223="","",VLOOKUP($A223,'Annex 2 Designated EHV charges'!$A:$O,2,0))</f>
        <v/>
      </c>
      <c r="C223" s="96" t="str">
        <f>IF($A223="","",VLOOKUP($A223,'Annex 2 Designated EHV charges'!$A:$O,3,0))</f>
        <v/>
      </c>
      <c r="D223" s="95" t="str">
        <f>IF($A223="","",VLOOKUP($A223,'Annex 2 Designated EHV charges'!$A:$O,7,0))</f>
        <v/>
      </c>
      <c r="E223" s="100" t="str">
        <f>IFERROR(IF(VLOOKUP($A223,'Annex 2 Designated EHV charges'!$A:$P,9,FALSE)=0,"",VLOOKUP($A223,'Annex 2 Designated EHV charges'!$A:$P,9,FALSE)),"")</f>
        <v/>
      </c>
      <c r="F223" s="101" t="str">
        <f>IFERROR(IF(VLOOKUP($A223,'Annex 2 Designated EHV charges'!$A:$P,10,FALSE)=0,"",VLOOKUP($A223,'Annex 2 Designated EHV charges'!$A:$P,10,FALSE)),"")</f>
        <v/>
      </c>
      <c r="G223" s="102" t="str">
        <f>IFERROR(IF(VLOOKUP($A223,'Annex 2 Designated EHV charges'!$A:$P,11,FALSE)=0,"",VLOOKUP($A223,'Annex 2 Designated EHV charges'!$A:$P,11,FALSE)),"")</f>
        <v/>
      </c>
      <c r="H223" s="102" t="str">
        <f>IFERROR(IF(VLOOKUP($A223,'Annex 2 Designated EHV charges'!$A:$P,12,FALSE)=0,"",VLOOKUP($A223,'Annex 2 Designated EHV charges'!$A:$P,12,FALSE)),"")</f>
        <v/>
      </c>
    </row>
    <row r="224" spans="1:8" x14ac:dyDescent="0.2">
      <c r="A224" s="95" t="str">
        <f t="array" ref="A224">IFERROR(INDEX('Annex 2 Designated EHV charges'!$A$10:$A$10, MATCH(0, IF(ISBLANK('Annex 2 Designated EHV charges'!$A$10:$A$10),1, COUNTIF(A$4:$A223, 'Annex 2 Designated EHV charges'!$A$10:$A$10)), 0)),"")</f>
        <v/>
      </c>
      <c r="B224" s="95" t="str">
        <f>IF($A224="","",VLOOKUP($A224,'Annex 2 Designated EHV charges'!$A:$O,2,0))</f>
        <v/>
      </c>
      <c r="C224" s="96" t="str">
        <f>IF($A224="","",VLOOKUP($A224,'Annex 2 Designated EHV charges'!$A:$O,3,0))</f>
        <v/>
      </c>
      <c r="D224" s="95" t="str">
        <f>IF($A224="","",VLOOKUP($A224,'Annex 2 Designated EHV charges'!$A:$O,7,0))</f>
        <v/>
      </c>
      <c r="E224" s="100" t="str">
        <f>IFERROR(IF(VLOOKUP($A224,'Annex 2 Designated EHV charges'!$A:$P,9,FALSE)=0,"",VLOOKUP($A224,'Annex 2 Designated EHV charges'!$A:$P,9,FALSE)),"")</f>
        <v/>
      </c>
      <c r="F224" s="101" t="str">
        <f>IFERROR(IF(VLOOKUP($A224,'Annex 2 Designated EHV charges'!$A:$P,10,FALSE)=0,"",VLOOKUP($A224,'Annex 2 Designated EHV charges'!$A:$P,10,FALSE)),"")</f>
        <v/>
      </c>
      <c r="G224" s="102" t="str">
        <f>IFERROR(IF(VLOOKUP($A224,'Annex 2 Designated EHV charges'!$A:$P,11,FALSE)=0,"",VLOOKUP($A224,'Annex 2 Designated EHV charges'!$A:$P,11,FALSE)),"")</f>
        <v/>
      </c>
      <c r="H224" s="102" t="str">
        <f>IFERROR(IF(VLOOKUP($A224,'Annex 2 Designated EHV charges'!$A:$P,12,FALSE)=0,"",VLOOKUP($A224,'Annex 2 Designated EHV charges'!$A:$P,12,FALSE)),"")</f>
        <v/>
      </c>
    </row>
    <row r="225" spans="1:8" x14ac:dyDescent="0.2">
      <c r="A225" s="95" t="str">
        <f t="array" ref="A225">IFERROR(INDEX('Annex 2 Designated EHV charges'!$A$10:$A$10, MATCH(0, IF(ISBLANK('Annex 2 Designated EHV charges'!$A$10:$A$10),1, COUNTIF(A$4:$A224, 'Annex 2 Designated EHV charges'!$A$10:$A$10)), 0)),"")</f>
        <v/>
      </c>
      <c r="B225" s="95" t="str">
        <f>IF($A225="","",VLOOKUP($A225,'Annex 2 Designated EHV charges'!$A:$O,2,0))</f>
        <v/>
      </c>
      <c r="C225" s="96" t="str">
        <f>IF($A225="","",VLOOKUP($A225,'Annex 2 Designated EHV charges'!$A:$O,3,0))</f>
        <v/>
      </c>
      <c r="D225" s="95" t="str">
        <f>IF($A225="","",VLOOKUP($A225,'Annex 2 Designated EHV charges'!$A:$O,7,0))</f>
        <v/>
      </c>
      <c r="E225" s="100" t="str">
        <f>IFERROR(IF(VLOOKUP($A225,'Annex 2 Designated EHV charges'!$A:$P,9,FALSE)=0,"",VLOOKUP($A225,'Annex 2 Designated EHV charges'!$A:$P,9,FALSE)),"")</f>
        <v/>
      </c>
      <c r="F225" s="101" t="str">
        <f>IFERROR(IF(VLOOKUP($A225,'Annex 2 Designated EHV charges'!$A:$P,10,FALSE)=0,"",VLOOKUP($A225,'Annex 2 Designated EHV charges'!$A:$P,10,FALSE)),"")</f>
        <v/>
      </c>
      <c r="G225" s="102" t="str">
        <f>IFERROR(IF(VLOOKUP($A225,'Annex 2 Designated EHV charges'!$A:$P,11,FALSE)=0,"",VLOOKUP($A225,'Annex 2 Designated EHV charges'!$A:$P,11,FALSE)),"")</f>
        <v/>
      </c>
      <c r="H225" s="102" t="str">
        <f>IFERROR(IF(VLOOKUP($A225,'Annex 2 Designated EHV charges'!$A:$P,12,FALSE)=0,"",VLOOKUP($A225,'Annex 2 Designated EHV charges'!$A:$P,12,FALSE)),"")</f>
        <v/>
      </c>
    </row>
    <row r="226" spans="1:8" x14ac:dyDescent="0.2">
      <c r="A226" s="95" t="str">
        <f t="array" ref="A226">IFERROR(INDEX('Annex 2 Designated EHV charges'!$A$10:$A$10, MATCH(0, IF(ISBLANK('Annex 2 Designated EHV charges'!$A$10:$A$10),1, COUNTIF(A$4:$A225, 'Annex 2 Designated EHV charges'!$A$10:$A$10)), 0)),"")</f>
        <v/>
      </c>
      <c r="B226" s="95" t="str">
        <f>IF($A226="","",VLOOKUP($A226,'Annex 2 Designated EHV charges'!$A:$O,2,0))</f>
        <v/>
      </c>
      <c r="C226" s="96" t="str">
        <f>IF($A226="","",VLOOKUP($A226,'Annex 2 Designated EHV charges'!$A:$O,3,0))</f>
        <v/>
      </c>
      <c r="D226" s="95" t="str">
        <f>IF($A226="","",VLOOKUP($A226,'Annex 2 Designated EHV charges'!$A:$O,7,0))</f>
        <v/>
      </c>
      <c r="E226" s="100" t="str">
        <f>IFERROR(IF(VLOOKUP($A226,'Annex 2 Designated EHV charges'!$A:$P,9,FALSE)=0,"",VLOOKUP($A226,'Annex 2 Designated EHV charges'!$A:$P,9,FALSE)),"")</f>
        <v/>
      </c>
      <c r="F226" s="101" t="str">
        <f>IFERROR(IF(VLOOKUP($A226,'Annex 2 Designated EHV charges'!$A:$P,10,FALSE)=0,"",VLOOKUP($A226,'Annex 2 Designated EHV charges'!$A:$P,10,FALSE)),"")</f>
        <v/>
      </c>
      <c r="G226" s="102" t="str">
        <f>IFERROR(IF(VLOOKUP($A226,'Annex 2 Designated EHV charges'!$A:$P,11,FALSE)=0,"",VLOOKUP($A226,'Annex 2 Designated EHV charges'!$A:$P,11,FALSE)),"")</f>
        <v/>
      </c>
      <c r="H226" s="102" t="str">
        <f>IFERROR(IF(VLOOKUP($A226,'Annex 2 Designated EHV charges'!$A:$P,12,FALSE)=0,"",VLOOKUP($A226,'Annex 2 Designated EHV charges'!$A:$P,12,FALSE)),"")</f>
        <v/>
      </c>
    </row>
    <row r="227" spans="1:8" x14ac:dyDescent="0.2">
      <c r="A227" s="95" t="str">
        <f t="array" ref="A227">IFERROR(INDEX('Annex 2 Designated EHV charges'!$A$10:$A$10, MATCH(0, IF(ISBLANK('Annex 2 Designated EHV charges'!$A$10:$A$10),1, COUNTIF(A$4:$A226, 'Annex 2 Designated EHV charges'!$A$10:$A$10)), 0)),"")</f>
        <v/>
      </c>
      <c r="B227" s="95" t="str">
        <f>IF($A227="","",VLOOKUP($A227,'Annex 2 Designated EHV charges'!$A:$O,2,0))</f>
        <v/>
      </c>
      <c r="C227" s="96" t="str">
        <f>IF($A227="","",VLOOKUP($A227,'Annex 2 Designated EHV charges'!$A:$O,3,0))</f>
        <v/>
      </c>
      <c r="D227" s="95" t="str">
        <f>IF($A227="","",VLOOKUP($A227,'Annex 2 Designated EHV charges'!$A:$O,7,0))</f>
        <v/>
      </c>
      <c r="E227" s="100" t="str">
        <f>IFERROR(IF(VLOOKUP($A227,'Annex 2 Designated EHV charges'!$A:$P,9,FALSE)=0,"",VLOOKUP($A227,'Annex 2 Designated EHV charges'!$A:$P,9,FALSE)),"")</f>
        <v/>
      </c>
      <c r="F227" s="101" t="str">
        <f>IFERROR(IF(VLOOKUP($A227,'Annex 2 Designated EHV charges'!$A:$P,10,FALSE)=0,"",VLOOKUP($A227,'Annex 2 Designated EHV charges'!$A:$P,10,FALSE)),"")</f>
        <v/>
      </c>
      <c r="G227" s="102" t="str">
        <f>IFERROR(IF(VLOOKUP($A227,'Annex 2 Designated EHV charges'!$A:$P,11,FALSE)=0,"",VLOOKUP($A227,'Annex 2 Designated EHV charges'!$A:$P,11,FALSE)),"")</f>
        <v/>
      </c>
      <c r="H227" s="102" t="str">
        <f>IFERROR(IF(VLOOKUP($A227,'Annex 2 Designated EHV charges'!$A:$P,12,FALSE)=0,"",VLOOKUP($A227,'Annex 2 Designated EHV charges'!$A:$P,12,FALSE)),"")</f>
        <v/>
      </c>
    </row>
    <row r="228" spans="1:8" x14ac:dyDescent="0.2">
      <c r="A228" s="95" t="str">
        <f t="array" ref="A228">IFERROR(INDEX('Annex 2 Designated EHV charges'!$A$10:$A$10, MATCH(0, IF(ISBLANK('Annex 2 Designated EHV charges'!$A$10:$A$10),1, COUNTIF(A$4:$A227, 'Annex 2 Designated EHV charges'!$A$10:$A$10)), 0)),"")</f>
        <v/>
      </c>
      <c r="B228" s="95" t="str">
        <f>IF($A228="","",VLOOKUP($A228,'Annex 2 Designated EHV charges'!$A:$O,2,0))</f>
        <v/>
      </c>
      <c r="C228" s="96" t="str">
        <f>IF($A228="","",VLOOKUP($A228,'Annex 2 Designated EHV charges'!$A:$O,3,0))</f>
        <v/>
      </c>
      <c r="D228" s="95" t="str">
        <f>IF($A228="","",VLOOKUP($A228,'Annex 2 Designated EHV charges'!$A:$O,7,0))</f>
        <v/>
      </c>
      <c r="E228" s="100" t="str">
        <f>IFERROR(IF(VLOOKUP($A228,'Annex 2 Designated EHV charges'!$A:$P,9,FALSE)=0,"",VLOOKUP($A228,'Annex 2 Designated EHV charges'!$A:$P,9,FALSE)),"")</f>
        <v/>
      </c>
      <c r="F228" s="101" t="str">
        <f>IFERROR(IF(VLOOKUP($A228,'Annex 2 Designated EHV charges'!$A:$P,10,FALSE)=0,"",VLOOKUP($A228,'Annex 2 Designated EHV charges'!$A:$P,10,FALSE)),"")</f>
        <v/>
      </c>
      <c r="G228" s="102" t="str">
        <f>IFERROR(IF(VLOOKUP($A228,'Annex 2 Designated EHV charges'!$A:$P,11,FALSE)=0,"",VLOOKUP($A228,'Annex 2 Designated EHV charges'!$A:$P,11,FALSE)),"")</f>
        <v/>
      </c>
      <c r="H228" s="102" t="str">
        <f>IFERROR(IF(VLOOKUP($A228,'Annex 2 Designated EHV charges'!$A:$P,12,FALSE)=0,"",VLOOKUP($A228,'Annex 2 Designated EHV charges'!$A:$P,12,FALSE)),"")</f>
        <v/>
      </c>
    </row>
    <row r="229" spans="1:8" x14ac:dyDescent="0.2">
      <c r="A229" s="95" t="str">
        <f t="array" ref="A229">IFERROR(INDEX('Annex 2 Designated EHV charges'!$A$10:$A$10, MATCH(0, IF(ISBLANK('Annex 2 Designated EHV charges'!$A$10:$A$10),1, COUNTIF(A$4:$A228, 'Annex 2 Designated EHV charges'!$A$10:$A$10)), 0)),"")</f>
        <v/>
      </c>
      <c r="B229" s="95" t="str">
        <f>IF($A229="","",VLOOKUP($A229,'Annex 2 Designated EHV charges'!$A:$O,2,0))</f>
        <v/>
      </c>
      <c r="C229" s="96" t="str">
        <f>IF($A229="","",VLOOKUP($A229,'Annex 2 Designated EHV charges'!$A:$O,3,0))</f>
        <v/>
      </c>
      <c r="D229" s="95" t="str">
        <f>IF($A229="","",VLOOKUP($A229,'Annex 2 Designated EHV charges'!$A:$O,7,0))</f>
        <v/>
      </c>
      <c r="E229" s="100" t="str">
        <f>IFERROR(IF(VLOOKUP($A229,'Annex 2 Designated EHV charges'!$A:$P,9,FALSE)=0,"",VLOOKUP($A229,'Annex 2 Designated EHV charges'!$A:$P,9,FALSE)),"")</f>
        <v/>
      </c>
      <c r="F229" s="101" t="str">
        <f>IFERROR(IF(VLOOKUP($A229,'Annex 2 Designated EHV charges'!$A:$P,10,FALSE)=0,"",VLOOKUP($A229,'Annex 2 Designated EHV charges'!$A:$P,10,FALSE)),"")</f>
        <v/>
      </c>
      <c r="G229" s="102" t="str">
        <f>IFERROR(IF(VLOOKUP($A229,'Annex 2 Designated EHV charges'!$A:$P,11,FALSE)=0,"",VLOOKUP($A229,'Annex 2 Designated EHV charges'!$A:$P,11,FALSE)),"")</f>
        <v/>
      </c>
      <c r="H229" s="102" t="str">
        <f>IFERROR(IF(VLOOKUP($A229,'Annex 2 Designated EHV charges'!$A:$P,12,FALSE)=0,"",VLOOKUP($A229,'Annex 2 Designated EHV charges'!$A:$P,12,FALSE)),"")</f>
        <v/>
      </c>
    </row>
    <row r="230" spans="1:8" x14ac:dyDescent="0.2">
      <c r="A230" s="95" t="str">
        <f t="array" ref="A230">IFERROR(INDEX('Annex 2 Designated EHV charges'!$A$10:$A$10, MATCH(0, IF(ISBLANK('Annex 2 Designated EHV charges'!$A$10:$A$10),1, COUNTIF(A$4:$A229, 'Annex 2 Designated EHV charges'!$A$10:$A$10)), 0)),"")</f>
        <v/>
      </c>
      <c r="B230" s="95" t="str">
        <f>IF($A230="","",VLOOKUP($A230,'Annex 2 Designated EHV charges'!$A:$O,2,0))</f>
        <v/>
      </c>
      <c r="C230" s="96" t="str">
        <f>IF($A230="","",VLOOKUP($A230,'Annex 2 Designated EHV charges'!$A:$O,3,0))</f>
        <v/>
      </c>
      <c r="D230" s="95" t="str">
        <f>IF($A230="","",VLOOKUP($A230,'Annex 2 Designated EHV charges'!$A:$O,7,0))</f>
        <v/>
      </c>
      <c r="E230" s="100" t="str">
        <f>IFERROR(IF(VLOOKUP($A230,'Annex 2 Designated EHV charges'!$A:$P,9,FALSE)=0,"",VLOOKUP($A230,'Annex 2 Designated EHV charges'!$A:$P,9,FALSE)),"")</f>
        <v/>
      </c>
      <c r="F230" s="101" t="str">
        <f>IFERROR(IF(VLOOKUP($A230,'Annex 2 Designated EHV charges'!$A:$P,10,FALSE)=0,"",VLOOKUP($A230,'Annex 2 Designated EHV charges'!$A:$P,10,FALSE)),"")</f>
        <v/>
      </c>
      <c r="G230" s="102" t="str">
        <f>IFERROR(IF(VLOOKUP($A230,'Annex 2 Designated EHV charges'!$A:$P,11,FALSE)=0,"",VLOOKUP($A230,'Annex 2 Designated EHV charges'!$A:$P,11,FALSE)),"")</f>
        <v/>
      </c>
      <c r="H230" s="102" t="str">
        <f>IFERROR(IF(VLOOKUP($A230,'Annex 2 Designated EHV charges'!$A:$P,12,FALSE)=0,"",VLOOKUP($A230,'Annex 2 Designated EHV charges'!$A:$P,12,FALSE)),"")</f>
        <v/>
      </c>
    </row>
    <row r="231" spans="1:8" x14ac:dyDescent="0.2">
      <c r="A231" s="95" t="str">
        <f t="array" ref="A231">IFERROR(INDEX('Annex 2 Designated EHV charges'!$A$10:$A$10, MATCH(0, IF(ISBLANK('Annex 2 Designated EHV charges'!$A$10:$A$10),1, COUNTIF(A$4:$A230, 'Annex 2 Designated EHV charges'!$A$10:$A$10)), 0)),"")</f>
        <v/>
      </c>
      <c r="B231" s="95" t="str">
        <f>IF($A231="","",VLOOKUP($A231,'Annex 2 Designated EHV charges'!$A:$O,2,0))</f>
        <v/>
      </c>
      <c r="C231" s="96" t="str">
        <f>IF($A231="","",VLOOKUP($A231,'Annex 2 Designated EHV charges'!$A:$O,3,0))</f>
        <v/>
      </c>
      <c r="D231" s="95" t="str">
        <f>IF($A231="","",VLOOKUP($A231,'Annex 2 Designated EHV charges'!$A:$O,7,0))</f>
        <v/>
      </c>
      <c r="E231" s="100" t="str">
        <f>IFERROR(IF(VLOOKUP($A231,'Annex 2 Designated EHV charges'!$A:$P,9,FALSE)=0,"",VLOOKUP($A231,'Annex 2 Designated EHV charges'!$A:$P,9,FALSE)),"")</f>
        <v/>
      </c>
      <c r="F231" s="101" t="str">
        <f>IFERROR(IF(VLOOKUP($A231,'Annex 2 Designated EHV charges'!$A:$P,10,FALSE)=0,"",VLOOKUP($A231,'Annex 2 Designated EHV charges'!$A:$P,10,FALSE)),"")</f>
        <v/>
      </c>
      <c r="G231" s="102" t="str">
        <f>IFERROR(IF(VLOOKUP($A231,'Annex 2 Designated EHV charges'!$A:$P,11,FALSE)=0,"",VLOOKUP($A231,'Annex 2 Designated EHV charges'!$A:$P,11,FALSE)),"")</f>
        <v/>
      </c>
      <c r="H231" s="102" t="str">
        <f>IFERROR(IF(VLOOKUP($A231,'Annex 2 Designated EHV charges'!$A:$P,12,FALSE)=0,"",VLOOKUP($A231,'Annex 2 Designated EHV charges'!$A:$P,12,FALSE)),"")</f>
        <v/>
      </c>
    </row>
    <row r="232" spans="1:8" x14ac:dyDescent="0.2">
      <c r="A232" s="95" t="str">
        <f t="array" ref="A232">IFERROR(INDEX('Annex 2 Designated EHV charges'!$A$10:$A$10, MATCH(0, IF(ISBLANK('Annex 2 Designated EHV charges'!$A$10:$A$10),1, COUNTIF(A$4:$A231, 'Annex 2 Designated EHV charges'!$A$10:$A$10)), 0)),"")</f>
        <v/>
      </c>
      <c r="B232" s="95" t="str">
        <f>IF($A232="","",VLOOKUP($A232,'Annex 2 Designated EHV charges'!$A:$O,2,0))</f>
        <v/>
      </c>
      <c r="C232" s="96" t="str">
        <f>IF($A232="","",VLOOKUP($A232,'Annex 2 Designated EHV charges'!$A:$O,3,0))</f>
        <v/>
      </c>
      <c r="D232" s="95" t="str">
        <f>IF($A232="","",VLOOKUP($A232,'Annex 2 Designated EHV charges'!$A:$O,7,0))</f>
        <v/>
      </c>
      <c r="E232" s="100" t="str">
        <f>IFERROR(IF(VLOOKUP($A232,'Annex 2 Designated EHV charges'!$A:$P,9,FALSE)=0,"",VLOOKUP($A232,'Annex 2 Designated EHV charges'!$A:$P,9,FALSE)),"")</f>
        <v/>
      </c>
      <c r="F232" s="101" t="str">
        <f>IFERROR(IF(VLOOKUP($A232,'Annex 2 Designated EHV charges'!$A:$P,10,FALSE)=0,"",VLOOKUP($A232,'Annex 2 Designated EHV charges'!$A:$P,10,FALSE)),"")</f>
        <v/>
      </c>
      <c r="G232" s="102" t="str">
        <f>IFERROR(IF(VLOOKUP($A232,'Annex 2 Designated EHV charges'!$A:$P,11,FALSE)=0,"",VLOOKUP($A232,'Annex 2 Designated EHV charges'!$A:$P,11,FALSE)),"")</f>
        <v/>
      </c>
      <c r="H232" s="102" t="str">
        <f>IFERROR(IF(VLOOKUP($A232,'Annex 2 Designated EHV charges'!$A:$P,12,FALSE)=0,"",VLOOKUP($A232,'Annex 2 Designated EHV charges'!$A:$P,12,FALSE)),"")</f>
        <v/>
      </c>
    </row>
    <row r="233" spans="1:8" x14ac:dyDescent="0.2">
      <c r="A233" s="95" t="str">
        <f t="array" ref="A233">IFERROR(INDEX('Annex 2 Designated EHV charges'!$A$10:$A$10, MATCH(0, IF(ISBLANK('Annex 2 Designated EHV charges'!$A$10:$A$10),1, COUNTIF(A$4:$A232, 'Annex 2 Designated EHV charges'!$A$10:$A$10)), 0)),"")</f>
        <v/>
      </c>
      <c r="B233" s="95" t="str">
        <f>IF($A233="","",VLOOKUP($A233,'Annex 2 Designated EHV charges'!$A:$O,2,0))</f>
        <v/>
      </c>
      <c r="C233" s="96" t="str">
        <f>IF($A233="","",VLOOKUP($A233,'Annex 2 Designated EHV charges'!$A:$O,3,0))</f>
        <v/>
      </c>
      <c r="D233" s="95" t="str">
        <f>IF($A233="","",VLOOKUP($A233,'Annex 2 Designated EHV charges'!$A:$O,7,0))</f>
        <v/>
      </c>
      <c r="E233" s="100" t="str">
        <f>IFERROR(IF(VLOOKUP($A233,'Annex 2 Designated EHV charges'!$A:$P,9,FALSE)=0,"",VLOOKUP($A233,'Annex 2 Designated EHV charges'!$A:$P,9,FALSE)),"")</f>
        <v/>
      </c>
      <c r="F233" s="101" t="str">
        <f>IFERROR(IF(VLOOKUP($A233,'Annex 2 Designated EHV charges'!$A:$P,10,FALSE)=0,"",VLOOKUP($A233,'Annex 2 Designated EHV charges'!$A:$P,10,FALSE)),"")</f>
        <v/>
      </c>
      <c r="G233" s="102" t="str">
        <f>IFERROR(IF(VLOOKUP($A233,'Annex 2 Designated EHV charges'!$A:$P,11,FALSE)=0,"",VLOOKUP($A233,'Annex 2 Designated EHV charges'!$A:$P,11,FALSE)),"")</f>
        <v/>
      </c>
      <c r="H233" s="102" t="str">
        <f>IFERROR(IF(VLOOKUP($A233,'Annex 2 Designated EHV charges'!$A:$P,12,FALSE)=0,"",VLOOKUP($A233,'Annex 2 Designated EHV charges'!$A:$P,12,FALSE)),"")</f>
        <v/>
      </c>
    </row>
    <row r="234" spans="1:8" x14ac:dyDescent="0.2">
      <c r="A234" s="95" t="str">
        <f t="array" ref="A234">IFERROR(INDEX('Annex 2 Designated EHV charges'!$A$10:$A$10, MATCH(0, IF(ISBLANK('Annex 2 Designated EHV charges'!$A$10:$A$10),1, COUNTIF(A$4:$A233, 'Annex 2 Designated EHV charges'!$A$10:$A$10)), 0)),"")</f>
        <v/>
      </c>
      <c r="B234" s="95" t="str">
        <f>IF($A234="","",VLOOKUP($A234,'Annex 2 Designated EHV charges'!$A:$O,2,0))</f>
        <v/>
      </c>
      <c r="C234" s="96" t="str">
        <f>IF($A234="","",VLOOKUP($A234,'Annex 2 Designated EHV charges'!$A:$O,3,0))</f>
        <v/>
      </c>
      <c r="D234" s="95" t="str">
        <f>IF($A234="","",VLOOKUP($A234,'Annex 2 Designated EHV charges'!$A:$O,7,0))</f>
        <v/>
      </c>
      <c r="E234" s="100" t="str">
        <f>IFERROR(IF(VLOOKUP($A234,'Annex 2 Designated EHV charges'!$A:$P,9,FALSE)=0,"",VLOOKUP($A234,'Annex 2 Designated EHV charges'!$A:$P,9,FALSE)),"")</f>
        <v/>
      </c>
      <c r="F234" s="101" t="str">
        <f>IFERROR(IF(VLOOKUP($A234,'Annex 2 Designated EHV charges'!$A:$P,10,FALSE)=0,"",VLOOKUP($A234,'Annex 2 Designated EHV charges'!$A:$P,10,FALSE)),"")</f>
        <v/>
      </c>
      <c r="G234" s="102" t="str">
        <f>IFERROR(IF(VLOOKUP($A234,'Annex 2 Designated EHV charges'!$A:$P,11,FALSE)=0,"",VLOOKUP($A234,'Annex 2 Designated EHV charges'!$A:$P,11,FALSE)),"")</f>
        <v/>
      </c>
      <c r="H234" s="102" t="str">
        <f>IFERROR(IF(VLOOKUP($A234,'Annex 2 Designated EHV charges'!$A:$P,12,FALSE)=0,"",VLOOKUP($A234,'Annex 2 Designated EHV charges'!$A:$P,12,FALSE)),"")</f>
        <v/>
      </c>
    </row>
    <row r="235" spans="1:8" x14ac:dyDescent="0.2">
      <c r="A235" s="95" t="str">
        <f t="array" ref="A235">IFERROR(INDEX('Annex 2 Designated EHV charges'!$A$10:$A$10, MATCH(0, IF(ISBLANK('Annex 2 Designated EHV charges'!$A$10:$A$10),1, COUNTIF(A$4:$A234, 'Annex 2 Designated EHV charges'!$A$10:$A$10)), 0)),"")</f>
        <v/>
      </c>
      <c r="B235" s="95" t="str">
        <f>IF($A235="","",VLOOKUP($A235,'Annex 2 Designated EHV charges'!$A:$O,2,0))</f>
        <v/>
      </c>
      <c r="C235" s="96" t="str">
        <f>IF($A235="","",VLOOKUP($A235,'Annex 2 Designated EHV charges'!$A:$O,3,0))</f>
        <v/>
      </c>
      <c r="D235" s="95" t="str">
        <f>IF($A235="","",VLOOKUP($A235,'Annex 2 Designated EHV charges'!$A:$O,7,0))</f>
        <v/>
      </c>
      <c r="E235" s="100" t="str">
        <f>IFERROR(IF(VLOOKUP($A235,'Annex 2 Designated EHV charges'!$A:$P,9,FALSE)=0,"",VLOOKUP($A235,'Annex 2 Designated EHV charges'!$A:$P,9,FALSE)),"")</f>
        <v/>
      </c>
      <c r="F235" s="101" t="str">
        <f>IFERROR(IF(VLOOKUP($A235,'Annex 2 Designated EHV charges'!$A:$P,10,FALSE)=0,"",VLOOKUP($A235,'Annex 2 Designated EHV charges'!$A:$P,10,FALSE)),"")</f>
        <v/>
      </c>
      <c r="G235" s="102" t="str">
        <f>IFERROR(IF(VLOOKUP($A235,'Annex 2 Designated EHV charges'!$A:$P,11,FALSE)=0,"",VLOOKUP($A235,'Annex 2 Designated EHV charges'!$A:$P,11,FALSE)),"")</f>
        <v/>
      </c>
      <c r="H235" s="102" t="str">
        <f>IFERROR(IF(VLOOKUP($A235,'Annex 2 Designated EHV charges'!$A:$P,12,FALSE)=0,"",VLOOKUP($A235,'Annex 2 Designated EHV charges'!$A:$P,12,FALSE)),"")</f>
        <v/>
      </c>
    </row>
    <row r="236" spans="1:8" x14ac:dyDescent="0.2">
      <c r="A236" s="95" t="str">
        <f t="array" ref="A236">IFERROR(INDEX('Annex 2 Designated EHV charges'!$A$10:$A$10, MATCH(0, IF(ISBLANK('Annex 2 Designated EHV charges'!$A$10:$A$10),1, COUNTIF(A$4:$A235, 'Annex 2 Designated EHV charges'!$A$10:$A$10)), 0)),"")</f>
        <v/>
      </c>
      <c r="B236" s="95" t="str">
        <f>IF($A236="","",VLOOKUP($A236,'Annex 2 Designated EHV charges'!$A:$O,2,0))</f>
        <v/>
      </c>
      <c r="C236" s="96" t="str">
        <f>IF($A236="","",VLOOKUP($A236,'Annex 2 Designated EHV charges'!$A:$O,3,0))</f>
        <v/>
      </c>
      <c r="D236" s="95" t="str">
        <f>IF($A236="","",VLOOKUP($A236,'Annex 2 Designated EHV charges'!$A:$O,7,0))</f>
        <v/>
      </c>
      <c r="E236" s="100" t="str">
        <f>IFERROR(IF(VLOOKUP($A236,'Annex 2 Designated EHV charges'!$A:$P,9,FALSE)=0,"",VLOOKUP($A236,'Annex 2 Designated EHV charges'!$A:$P,9,FALSE)),"")</f>
        <v/>
      </c>
      <c r="F236" s="101" t="str">
        <f>IFERROR(IF(VLOOKUP($A236,'Annex 2 Designated EHV charges'!$A:$P,10,FALSE)=0,"",VLOOKUP($A236,'Annex 2 Designated EHV charges'!$A:$P,10,FALSE)),"")</f>
        <v/>
      </c>
      <c r="G236" s="102" t="str">
        <f>IFERROR(IF(VLOOKUP($A236,'Annex 2 Designated EHV charges'!$A:$P,11,FALSE)=0,"",VLOOKUP($A236,'Annex 2 Designated EHV charges'!$A:$P,11,FALSE)),"")</f>
        <v/>
      </c>
      <c r="H236" s="102" t="str">
        <f>IFERROR(IF(VLOOKUP($A236,'Annex 2 Designated EHV charges'!$A:$P,12,FALSE)=0,"",VLOOKUP($A236,'Annex 2 Designated EHV charges'!$A:$P,12,FALSE)),"")</f>
        <v/>
      </c>
    </row>
    <row r="237" spans="1:8" x14ac:dyDescent="0.2">
      <c r="A237" s="95" t="str">
        <f t="array" ref="A237">IFERROR(INDEX('Annex 2 Designated EHV charges'!$A$10:$A$10, MATCH(0, IF(ISBLANK('Annex 2 Designated EHV charges'!$A$10:$A$10),1, COUNTIF(A$4:$A236, 'Annex 2 Designated EHV charges'!$A$10:$A$10)), 0)),"")</f>
        <v/>
      </c>
      <c r="B237" s="95" t="str">
        <f>IF($A237="","",VLOOKUP($A237,'Annex 2 Designated EHV charges'!$A:$O,2,0))</f>
        <v/>
      </c>
      <c r="C237" s="96" t="str">
        <f>IF($A237="","",VLOOKUP($A237,'Annex 2 Designated EHV charges'!$A:$O,3,0))</f>
        <v/>
      </c>
      <c r="D237" s="95" t="str">
        <f>IF($A237="","",VLOOKUP($A237,'Annex 2 Designated EHV charges'!$A:$O,7,0))</f>
        <v/>
      </c>
      <c r="E237" s="100" t="str">
        <f>IFERROR(IF(VLOOKUP($A237,'Annex 2 Designated EHV charges'!$A:$P,9,FALSE)=0,"",VLOOKUP($A237,'Annex 2 Designated EHV charges'!$A:$P,9,FALSE)),"")</f>
        <v/>
      </c>
      <c r="F237" s="101" t="str">
        <f>IFERROR(IF(VLOOKUP($A237,'Annex 2 Designated EHV charges'!$A:$P,10,FALSE)=0,"",VLOOKUP($A237,'Annex 2 Designated EHV charges'!$A:$P,10,FALSE)),"")</f>
        <v/>
      </c>
      <c r="G237" s="102" t="str">
        <f>IFERROR(IF(VLOOKUP($A237,'Annex 2 Designated EHV charges'!$A:$P,11,FALSE)=0,"",VLOOKUP($A237,'Annex 2 Designated EHV charges'!$A:$P,11,FALSE)),"")</f>
        <v/>
      </c>
      <c r="H237" s="102" t="str">
        <f>IFERROR(IF(VLOOKUP($A237,'Annex 2 Designated EHV charges'!$A:$P,12,FALSE)=0,"",VLOOKUP($A237,'Annex 2 Designated EHV charges'!$A:$P,12,FALSE)),"")</f>
        <v/>
      </c>
    </row>
    <row r="238" spans="1:8" x14ac:dyDescent="0.2">
      <c r="A238" s="95" t="str">
        <f t="array" ref="A238">IFERROR(INDEX('Annex 2 Designated EHV charges'!$A$10:$A$10, MATCH(0, IF(ISBLANK('Annex 2 Designated EHV charges'!$A$10:$A$10),1, COUNTIF(A$4:$A237, 'Annex 2 Designated EHV charges'!$A$10:$A$10)), 0)),"")</f>
        <v/>
      </c>
      <c r="B238" s="95" t="str">
        <f>IF($A238="","",VLOOKUP($A238,'Annex 2 Designated EHV charges'!$A:$O,2,0))</f>
        <v/>
      </c>
      <c r="C238" s="96" t="str">
        <f>IF($A238="","",VLOOKUP($A238,'Annex 2 Designated EHV charges'!$A:$O,3,0))</f>
        <v/>
      </c>
      <c r="D238" s="95" t="str">
        <f>IF($A238="","",VLOOKUP($A238,'Annex 2 Designated EHV charges'!$A:$O,7,0))</f>
        <v/>
      </c>
      <c r="E238" s="100" t="str">
        <f>IFERROR(IF(VLOOKUP($A238,'Annex 2 Designated EHV charges'!$A:$P,9,FALSE)=0,"",VLOOKUP($A238,'Annex 2 Designated EHV charges'!$A:$P,9,FALSE)),"")</f>
        <v/>
      </c>
      <c r="F238" s="101" t="str">
        <f>IFERROR(IF(VLOOKUP($A238,'Annex 2 Designated EHV charges'!$A:$P,10,FALSE)=0,"",VLOOKUP($A238,'Annex 2 Designated EHV charges'!$A:$P,10,FALSE)),"")</f>
        <v/>
      </c>
      <c r="G238" s="102" t="str">
        <f>IFERROR(IF(VLOOKUP($A238,'Annex 2 Designated EHV charges'!$A:$P,11,FALSE)=0,"",VLOOKUP($A238,'Annex 2 Designated EHV charges'!$A:$P,11,FALSE)),"")</f>
        <v/>
      </c>
      <c r="H238" s="102" t="str">
        <f>IFERROR(IF(VLOOKUP($A238,'Annex 2 Designated EHV charges'!$A:$P,12,FALSE)=0,"",VLOOKUP($A238,'Annex 2 Designated EHV charges'!$A:$P,12,FALSE)),"")</f>
        <v/>
      </c>
    </row>
    <row r="239" spans="1:8" x14ac:dyDescent="0.2">
      <c r="A239" s="95" t="str">
        <f t="array" ref="A239">IFERROR(INDEX('Annex 2 Designated EHV charges'!$A$10:$A$10, MATCH(0, IF(ISBLANK('Annex 2 Designated EHV charges'!$A$10:$A$10),1, COUNTIF(A$4:$A238, 'Annex 2 Designated EHV charges'!$A$10:$A$10)), 0)),"")</f>
        <v/>
      </c>
      <c r="B239" s="95" t="str">
        <f>IF($A239="","",VLOOKUP($A239,'Annex 2 Designated EHV charges'!$A:$O,2,0))</f>
        <v/>
      </c>
      <c r="C239" s="96" t="str">
        <f>IF($A239="","",VLOOKUP($A239,'Annex 2 Designated EHV charges'!$A:$O,3,0))</f>
        <v/>
      </c>
      <c r="D239" s="95" t="str">
        <f>IF($A239="","",VLOOKUP($A239,'Annex 2 Designated EHV charges'!$A:$O,7,0))</f>
        <v/>
      </c>
      <c r="E239" s="100" t="str">
        <f>IFERROR(IF(VLOOKUP($A239,'Annex 2 Designated EHV charges'!$A:$P,9,FALSE)=0,"",VLOOKUP($A239,'Annex 2 Designated EHV charges'!$A:$P,9,FALSE)),"")</f>
        <v/>
      </c>
      <c r="F239" s="101" t="str">
        <f>IFERROR(IF(VLOOKUP($A239,'Annex 2 Designated EHV charges'!$A:$P,10,FALSE)=0,"",VLOOKUP($A239,'Annex 2 Designated EHV charges'!$A:$P,10,FALSE)),"")</f>
        <v/>
      </c>
      <c r="G239" s="102" t="str">
        <f>IFERROR(IF(VLOOKUP($A239,'Annex 2 Designated EHV charges'!$A:$P,11,FALSE)=0,"",VLOOKUP($A239,'Annex 2 Designated EHV charges'!$A:$P,11,FALSE)),"")</f>
        <v/>
      </c>
      <c r="H239" s="102" t="str">
        <f>IFERROR(IF(VLOOKUP($A239,'Annex 2 Designated EHV charges'!$A:$P,12,FALSE)=0,"",VLOOKUP($A239,'Annex 2 Designated EHV charges'!$A:$P,12,FALSE)),"")</f>
        <v/>
      </c>
    </row>
    <row r="240" spans="1:8" x14ac:dyDescent="0.2">
      <c r="A240" s="95" t="str">
        <f t="array" ref="A240">IFERROR(INDEX('Annex 2 Designated EHV charges'!$A$10:$A$10, MATCH(0, IF(ISBLANK('Annex 2 Designated EHV charges'!$A$10:$A$10),1, COUNTIF(A$4:$A239, 'Annex 2 Designated EHV charges'!$A$10:$A$10)), 0)),"")</f>
        <v/>
      </c>
      <c r="B240" s="95" t="str">
        <f>IF($A240="","",VLOOKUP($A240,'Annex 2 Designated EHV charges'!$A:$O,2,0))</f>
        <v/>
      </c>
      <c r="C240" s="96" t="str">
        <f>IF($A240="","",VLOOKUP($A240,'Annex 2 Designated EHV charges'!$A:$O,3,0))</f>
        <v/>
      </c>
      <c r="D240" s="95" t="str">
        <f>IF($A240="","",VLOOKUP($A240,'Annex 2 Designated EHV charges'!$A:$O,7,0))</f>
        <v/>
      </c>
      <c r="E240" s="100" t="str">
        <f>IFERROR(IF(VLOOKUP($A240,'Annex 2 Designated EHV charges'!$A:$P,9,FALSE)=0,"",VLOOKUP($A240,'Annex 2 Designated EHV charges'!$A:$P,9,FALSE)),"")</f>
        <v/>
      </c>
      <c r="F240" s="101" t="str">
        <f>IFERROR(IF(VLOOKUP($A240,'Annex 2 Designated EHV charges'!$A:$P,10,FALSE)=0,"",VLOOKUP($A240,'Annex 2 Designated EHV charges'!$A:$P,10,FALSE)),"")</f>
        <v/>
      </c>
      <c r="G240" s="102" t="str">
        <f>IFERROR(IF(VLOOKUP($A240,'Annex 2 Designated EHV charges'!$A:$P,11,FALSE)=0,"",VLOOKUP($A240,'Annex 2 Designated EHV charges'!$A:$P,11,FALSE)),"")</f>
        <v/>
      </c>
      <c r="H240" s="102" t="str">
        <f>IFERROR(IF(VLOOKUP($A240,'Annex 2 Designated EHV charges'!$A:$P,12,FALSE)=0,"",VLOOKUP($A240,'Annex 2 Designated EHV charges'!$A:$P,12,FALSE)),"")</f>
        <v/>
      </c>
    </row>
    <row r="241" spans="1:8" x14ac:dyDescent="0.2">
      <c r="A241" s="95" t="str">
        <f t="array" ref="A241">IFERROR(INDEX('Annex 2 Designated EHV charges'!$A$10:$A$10, MATCH(0, IF(ISBLANK('Annex 2 Designated EHV charges'!$A$10:$A$10),1, COUNTIF(A$4:$A240, 'Annex 2 Designated EHV charges'!$A$10:$A$10)), 0)),"")</f>
        <v/>
      </c>
      <c r="B241" s="95" t="str">
        <f>IF($A241="","",VLOOKUP($A241,'Annex 2 Designated EHV charges'!$A:$O,2,0))</f>
        <v/>
      </c>
      <c r="C241" s="96" t="str">
        <f>IF($A241="","",VLOOKUP($A241,'Annex 2 Designated EHV charges'!$A:$O,3,0))</f>
        <v/>
      </c>
      <c r="D241" s="95" t="str">
        <f>IF($A241="","",VLOOKUP($A241,'Annex 2 Designated EHV charges'!$A:$O,7,0))</f>
        <v/>
      </c>
      <c r="E241" s="100" t="str">
        <f>IFERROR(IF(VLOOKUP($A241,'Annex 2 Designated EHV charges'!$A:$P,9,FALSE)=0,"",VLOOKUP($A241,'Annex 2 Designated EHV charges'!$A:$P,9,FALSE)),"")</f>
        <v/>
      </c>
      <c r="F241" s="101" t="str">
        <f>IFERROR(IF(VLOOKUP($A241,'Annex 2 Designated EHV charges'!$A:$P,10,FALSE)=0,"",VLOOKUP($A241,'Annex 2 Designated EHV charges'!$A:$P,10,FALSE)),"")</f>
        <v/>
      </c>
      <c r="G241" s="102" t="str">
        <f>IFERROR(IF(VLOOKUP($A241,'Annex 2 Designated EHV charges'!$A:$P,11,FALSE)=0,"",VLOOKUP($A241,'Annex 2 Designated EHV charges'!$A:$P,11,FALSE)),"")</f>
        <v/>
      </c>
      <c r="H241" s="102" t="str">
        <f>IFERROR(IF(VLOOKUP($A241,'Annex 2 Designated EHV charges'!$A:$P,12,FALSE)=0,"",VLOOKUP($A241,'Annex 2 Designated EHV charges'!$A:$P,12,FALSE)),"")</f>
        <v/>
      </c>
    </row>
    <row r="242" spans="1:8" x14ac:dyDescent="0.2">
      <c r="A242" s="95" t="str">
        <f t="array" ref="A242">IFERROR(INDEX('Annex 2 Designated EHV charges'!$A$10:$A$10, MATCH(0, IF(ISBLANK('Annex 2 Designated EHV charges'!$A$10:$A$10),1, COUNTIF(A$4:$A241, 'Annex 2 Designated EHV charges'!$A$10:$A$10)), 0)),"")</f>
        <v/>
      </c>
      <c r="B242" s="95" t="str">
        <f>IF($A242="","",VLOOKUP($A242,'Annex 2 Designated EHV charges'!$A:$O,2,0))</f>
        <v/>
      </c>
      <c r="C242" s="96" t="str">
        <f>IF($A242="","",VLOOKUP($A242,'Annex 2 Designated EHV charges'!$A:$O,3,0))</f>
        <v/>
      </c>
      <c r="D242" s="95" t="str">
        <f>IF($A242="","",VLOOKUP($A242,'Annex 2 Designated EHV charges'!$A:$O,7,0))</f>
        <v/>
      </c>
      <c r="E242" s="100" t="str">
        <f>IFERROR(IF(VLOOKUP($A242,'Annex 2 Designated EHV charges'!$A:$P,9,FALSE)=0,"",VLOOKUP($A242,'Annex 2 Designated EHV charges'!$A:$P,9,FALSE)),"")</f>
        <v/>
      </c>
      <c r="F242" s="101" t="str">
        <f>IFERROR(IF(VLOOKUP($A242,'Annex 2 Designated EHV charges'!$A:$P,10,FALSE)=0,"",VLOOKUP($A242,'Annex 2 Designated EHV charges'!$A:$P,10,FALSE)),"")</f>
        <v/>
      </c>
      <c r="G242" s="102" t="str">
        <f>IFERROR(IF(VLOOKUP($A242,'Annex 2 Designated EHV charges'!$A:$P,11,FALSE)=0,"",VLOOKUP($A242,'Annex 2 Designated EHV charges'!$A:$P,11,FALSE)),"")</f>
        <v/>
      </c>
      <c r="H242" s="102" t="str">
        <f>IFERROR(IF(VLOOKUP($A242,'Annex 2 Designated EHV charges'!$A:$P,12,FALSE)=0,"",VLOOKUP($A242,'Annex 2 Designated EHV charges'!$A:$P,12,FALSE)),"")</f>
        <v/>
      </c>
    </row>
    <row r="243" spans="1:8" x14ac:dyDescent="0.2">
      <c r="A243" s="95" t="str">
        <f t="array" ref="A243">IFERROR(INDEX('Annex 2 Designated EHV charges'!$A$10:$A$10, MATCH(0, IF(ISBLANK('Annex 2 Designated EHV charges'!$A$10:$A$10),1, COUNTIF(A$4:$A242, 'Annex 2 Designated EHV charges'!$A$10:$A$10)), 0)),"")</f>
        <v/>
      </c>
      <c r="B243" s="95" t="str">
        <f>IF($A243="","",VLOOKUP($A243,'Annex 2 Designated EHV charges'!$A:$O,2,0))</f>
        <v/>
      </c>
      <c r="C243" s="96" t="str">
        <f>IF($A243="","",VLOOKUP($A243,'Annex 2 Designated EHV charges'!$A:$O,3,0))</f>
        <v/>
      </c>
      <c r="D243" s="95" t="str">
        <f>IF($A243="","",VLOOKUP($A243,'Annex 2 Designated EHV charges'!$A:$O,7,0))</f>
        <v/>
      </c>
      <c r="E243" s="100" t="str">
        <f>IFERROR(IF(VLOOKUP($A243,'Annex 2 Designated EHV charges'!$A:$P,9,FALSE)=0,"",VLOOKUP($A243,'Annex 2 Designated EHV charges'!$A:$P,9,FALSE)),"")</f>
        <v/>
      </c>
      <c r="F243" s="101" t="str">
        <f>IFERROR(IF(VLOOKUP($A243,'Annex 2 Designated EHV charges'!$A:$P,10,FALSE)=0,"",VLOOKUP($A243,'Annex 2 Designated EHV charges'!$A:$P,10,FALSE)),"")</f>
        <v/>
      </c>
      <c r="G243" s="102" t="str">
        <f>IFERROR(IF(VLOOKUP($A243,'Annex 2 Designated EHV charges'!$A:$P,11,FALSE)=0,"",VLOOKUP($A243,'Annex 2 Designated EHV charges'!$A:$P,11,FALSE)),"")</f>
        <v/>
      </c>
      <c r="H243" s="102" t="str">
        <f>IFERROR(IF(VLOOKUP($A243,'Annex 2 Designated EHV charges'!$A:$P,12,FALSE)=0,"",VLOOKUP($A243,'Annex 2 Designated EHV charges'!$A:$P,12,FALSE)),"")</f>
        <v/>
      </c>
    </row>
    <row r="244" spans="1:8" x14ac:dyDescent="0.2">
      <c r="A244" s="95" t="str">
        <f t="array" ref="A244">IFERROR(INDEX('Annex 2 Designated EHV charges'!$A$10:$A$10, MATCH(0, IF(ISBLANK('Annex 2 Designated EHV charges'!$A$10:$A$10),1, COUNTIF(A$4:$A243, 'Annex 2 Designated EHV charges'!$A$10:$A$10)), 0)),"")</f>
        <v/>
      </c>
      <c r="B244" s="95" t="str">
        <f>IF($A244="","",VLOOKUP($A244,'Annex 2 Designated EHV charges'!$A:$O,2,0))</f>
        <v/>
      </c>
      <c r="C244" s="96" t="str">
        <f>IF($A244="","",VLOOKUP($A244,'Annex 2 Designated EHV charges'!$A:$O,3,0))</f>
        <v/>
      </c>
      <c r="D244" s="95" t="str">
        <f>IF($A244="","",VLOOKUP($A244,'Annex 2 Designated EHV charges'!$A:$O,7,0))</f>
        <v/>
      </c>
      <c r="E244" s="100" t="str">
        <f>IFERROR(IF(VLOOKUP($A244,'Annex 2 Designated EHV charges'!$A:$P,9,FALSE)=0,"",VLOOKUP($A244,'Annex 2 Designated EHV charges'!$A:$P,9,FALSE)),"")</f>
        <v/>
      </c>
      <c r="F244" s="101" t="str">
        <f>IFERROR(IF(VLOOKUP($A244,'Annex 2 Designated EHV charges'!$A:$P,10,FALSE)=0,"",VLOOKUP($A244,'Annex 2 Designated EHV charges'!$A:$P,10,FALSE)),"")</f>
        <v/>
      </c>
      <c r="G244" s="102" t="str">
        <f>IFERROR(IF(VLOOKUP($A244,'Annex 2 Designated EHV charges'!$A:$P,11,FALSE)=0,"",VLOOKUP($A244,'Annex 2 Designated EHV charges'!$A:$P,11,FALSE)),"")</f>
        <v/>
      </c>
      <c r="H244" s="102" t="str">
        <f>IFERROR(IF(VLOOKUP($A244,'Annex 2 Designated EHV charges'!$A:$P,12,FALSE)=0,"",VLOOKUP($A244,'Annex 2 Designated EHV charges'!$A:$P,12,FALSE)),"")</f>
        <v/>
      </c>
    </row>
    <row r="245" spans="1:8" x14ac:dyDescent="0.2">
      <c r="A245" s="95" t="str">
        <f t="array" ref="A245">IFERROR(INDEX('Annex 2 Designated EHV charges'!$A$10:$A$10, MATCH(0, IF(ISBLANK('Annex 2 Designated EHV charges'!$A$10:$A$10),1, COUNTIF(A$4:$A244, 'Annex 2 Designated EHV charges'!$A$10:$A$10)), 0)),"")</f>
        <v/>
      </c>
      <c r="B245" s="95" t="str">
        <f>IF($A245="","",VLOOKUP($A245,'Annex 2 Designated EHV charges'!$A:$O,2,0))</f>
        <v/>
      </c>
      <c r="C245" s="96" t="str">
        <f>IF($A245="","",VLOOKUP($A245,'Annex 2 Designated EHV charges'!$A:$O,3,0))</f>
        <v/>
      </c>
      <c r="D245" s="95" t="str">
        <f>IF($A245="","",VLOOKUP($A245,'Annex 2 Designated EHV charges'!$A:$O,7,0))</f>
        <v/>
      </c>
      <c r="E245" s="100" t="str">
        <f>IFERROR(IF(VLOOKUP($A245,'Annex 2 Designated EHV charges'!$A:$P,9,FALSE)=0,"",VLOOKUP($A245,'Annex 2 Designated EHV charges'!$A:$P,9,FALSE)),"")</f>
        <v/>
      </c>
      <c r="F245" s="101" t="str">
        <f>IFERROR(IF(VLOOKUP($A245,'Annex 2 Designated EHV charges'!$A:$P,10,FALSE)=0,"",VLOOKUP($A245,'Annex 2 Designated EHV charges'!$A:$P,10,FALSE)),"")</f>
        <v/>
      </c>
      <c r="G245" s="102" t="str">
        <f>IFERROR(IF(VLOOKUP($A245,'Annex 2 Designated EHV charges'!$A:$P,11,FALSE)=0,"",VLOOKUP($A245,'Annex 2 Designated EHV charges'!$A:$P,11,FALSE)),"")</f>
        <v/>
      </c>
      <c r="H245" s="102" t="str">
        <f>IFERROR(IF(VLOOKUP($A245,'Annex 2 Designated EHV charges'!$A:$P,12,FALSE)=0,"",VLOOKUP($A245,'Annex 2 Designated EHV charges'!$A:$P,12,FALSE)),"")</f>
        <v/>
      </c>
    </row>
    <row r="246" spans="1:8" x14ac:dyDescent="0.2">
      <c r="A246" s="95" t="str">
        <f t="array" ref="A246">IFERROR(INDEX('Annex 2 Designated EHV charges'!$A$10:$A$10, MATCH(0, IF(ISBLANK('Annex 2 Designated EHV charges'!$A$10:$A$10),1, COUNTIF(A$4:$A245, 'Annex 2 Designated EHV charges'!$A$10:$A$10)), 0)),"")</f>
        <v/>
      </c>
      <c r="B246" s="95" t="str">
        <f>IF($A246="","",VLOOKUP($A246,'Annex 2 Designated EHV charges'!$A:$O,2,0))</f>
        <v/>
      </c>
      <c r="C246" s="96" t="str">
        <f>IF($A246="","",VLOOKUP($A246,'Annex 2 Designated EHV charges'!$A:$O,3,0))</f>
        <v/>
      </c>
      <c r="D246" s="95" t="str">
        <f>IF($A246="","",VLOOKUP($A246,'Annex 2 Designated EHV charges'!$A:$O,7,0))</f>
        <v/>
      </c>
      <c r="E246" s="100" t="str">
        <f>IFERROR(IF(VLOOKUP($A246,'Annex 2 Designated EHV charges'!$A:$P,9,FALSE)=0,"",VLOOKUP($A246,'Annex 2 Designated EHV charges'!$A:$P,9,FALSE)),"")</f>
        <v/>
      </c>
      <c r="F246" s="101" t="str">
        <f>IFERROR(IF(VLOOKUP($A246,'Annex 2 Designated EHV charges'!$A:$P,10,FALSE)=0,"",VLOOKUP($A246,'Annex 2 Designated EHV charges'!$A:$P,10,FALSE)),"")</f>
        <v/>
      </c>
      <c r="G246" s="102" t="str">
        <f>IFERROR(IF(VLOOKUP($A246,'Annex 2 Designated EHV charges'!$A:$P,11,FALSE)=0,"",VLOOKUP($A246,'Annex 2 Designated EHV charges'!$A:$P,11,FALSE)),"")</f>
        <v/>
      </c>
      <c r="H246" s="102" t="str">
        <f>IFERROR(IF(VLOOKUP($A246,'Annex 2 Designated EHV charges'!$A:$P,12,FALSE)=0,"",VLOOKUP($A246,'Annex 2 Designated EHV charges'!$A:$P,12,FALSE)),"")</f>
        <v/>
      </c>
    </row>
    <row r="247" spans="1:8" x14ac:dyDescent="0.2">
      <c r="A247" s="95" t="str">
        <f t="array" ref="A247">IFERROR(INDEX('Annex 2 Designated EHV charges'!$A$10:$A$10, MATCH(0, IF(ISBLANK('Annex 2 Designated EHV charges'!$A$10:$A$10),1, COUNTIF(A$4:$A246, 'Annex 2 Designated EHV charges'!$A$10:$A$10)), 0)),"")</f>
        <v/>
      </c>
      <c r="B247" s="95" t="str">
        <f>IF($A247="","",VLOOKUP($A247,'Annex 2 Designated EHV charges'!$A:$O,2,0))</f>
        <v/>
      </c>
      <c r="C247" s="96" t="str">
        <f>IF($A247="","",VLOOKUP($A247,'Annex 2 Designated EHV charges'!$A:$O,3,0))</f>
        <v/>
      </c>
      <c r="D247" s="95" t="str">
        <f>IF($A247="","",VLOOKUP($A247,'Annex 2 Designated EHV charges'!$A:$O,7,0))</f>
        <v/>
      </c>
      <c r="E247" s="100" t="str">
        <f>IFERROR(IF(VLOOKUP($A247,'Annex 2 Designated EHV charges'!$A:$P,9,FALSE)=0,"",VLOOKUP($A247,'Annex 2 Designated EHV charges'!$A:$P,9,FALSE)),"")</f>
        <v/>
      </c>
      <c r="F247" s="101" t="str">
        <f>IFERROR(IF(VLOOKUP($A247,'Annex 2 Designated EHV charges'!$A:$P,10,FALSE)=0,"",VLOOKUP($A247,'Annex 2 Designated EHV charges'!$A:$P,10,FALSE)),"")</f>
        <v/>
      </c>
      <c r="G247" s="102" t="str">
        <f>IFERROR(IF(VLOOKUP($A247,'Annex 2 Designated EHV charges'!$A:$P,11,FALSE)=0,"",VLOOKUP($A247,'Annex 2 Designated EHV charges'!$A:$P,11,FALSE)),"")</f>
        <v/>
      </c>
      <c r="H247" s="102" t="str">
        <f>IFERROR(IF(VLOOKUP($A247,'Annex 2 Designated EHV charges'!$A:$P,12,FALSE)=0,"",VLOOKUP($A247,'Annex 2 Designated EHV charges'!$A:$P,12,FALSE)),"")</f>
        <v/>
      </c>
    </row>
    <row r="248" spans="1:8" x14ac:dyDescent="0.2">
      <c r="A248" s="95" t="str">
        <f t="array" ref="A248">IFERROR(INDEX('Annex 2 Designated EHV charges'!$A$10:$A$10, MATCH(0, IF(ISBLANK('Annex 2 Designated EHV charges'!$A$10:$A$10),1, COUNTIF(A$4:$A247, 'Annex 2 Designated EHV charges'!$A$10:$A$10)), 0)),"")</f>
        <v/>
      </c>
      <c r="B248" s="95" t="str">
        <f>IF($A248="","",VLOOKUP($A248,'Annex 2 Designated EHV charges'!$A:$O,2,0))</f>
        <v/>
      </c>
      <c r="C248" s="96" t="str">
        <f>IF($A248="","",VLOOKUP($A248,'Annex 2 Designated EHV charges'!$A:$O,3,0))</f>
        <v/>
      </c>
      <c r="D248" s="95" t="str">
        <f>IF($A248="","",VLOOKUP($A248,'Annex 2 Designated EHV charges'!$A:$O,7,0))</f>
        <v/>
      </c>
      <c r="E248" s="100" t="str">
        <f>IFERROR(IF(VLOOKUP($A248,'Annex 2 Designated EHV charges'!$A:$P,9,FALSE)=0,"",VLOOKUP($A248,'Annex 2 Designated EHV charges'!$A:$P,9,FALSE)),"")</f>
        <v/>
      </c>
      <c r="F248" s="101" t="str">
        <f>IFERROR(IF(VLOOKUP($A248,'Annex 2 Designated EHV charges'!$A:$P,10,FALSE)=0,"",VLOOKUP($A248,'Annex 2 Designated EHV charges'!$A:$P,10,FALSE)),"")</f>
        <v/>
      </c>
      <c r="G248" s="102" t="str">
        <f>IFERROR(IF(VLOOKUP($A248,'Annex 2 Designated EHV charges'!$A:$P,11,FALSE)=0,"",VLOOKUP($A248,'Annex 2 Designated EHV charges'!$A:$P,11,FALSE)),"")</f>
        <v/>
      </c>
      <c r="H248" s="102" t="str">
        <f>IFERROR(IF(VLOOKUP($A248,'Annex 2 Designated EHV charges'!$A:$P,12,FALSE)=0,"",VLOOKUP($A248,'Annex 2 Designated EHV charges'!$A:$P,12,FALSE)),"")</f>
        <v/>
      </c>
    </row>
    <row r="249" spans="1:8" x14ac:dyDescent="0.2">
      <c r="A249" s="95" t="str">
        <f t="array" ref="A249">IFERROR(INDEX('Annex 2 Designated EHV charges'!$A$10:$A$10, MATCH(0, IF(ISBLANK('Annex 2 Designated EHV charges'!$A$10:$A$10),1, COUNTIF(A$4:$A248, 'Annex 2 Designated EHV charges'!$A$10:$A$10)), 0)),"")</f>
        <v/>
      </c>
      <c r="B249" s="95" t="str">
        <f>IF($A249="","",VLOOKUP($A249,'Annex 2 Designated EHV charges'!$A:$O,2,0))</f>
        <v/>
      </c>
      <c r="C249" s="96" t="str">
        <f>IF($A249="","",VLOOKUP($A249,'Annex 2 Designated EHV charges'!$A:$O,3,0))</f>
        <v/>
      </c>
      <c r="D249" s="95" t="str">
        <f>IF($A249="","",VLOOKUP($A249,'Annex 2 Designated EHV charges'!$A:$O,7,0))</f>
        <v/>
      </c>
      <c r="E249" s="100" t="str">
        <f>IFERROR(IF(VLOOKUP($A249,'Annex 2 Designated EHV charges'!$A:$P,9,FALSE)=0,"",VLOOKUP($A249,'Annex 2 Designated EHV charges'!$A:$P,9,FALSE)),"")</f>
        <v/>
      </c>
      <c r="F249" s="101" t="str">
        <f>IFERROR(IF(VLOOKUP($A249,'Annex 2 Designated EHV charges'!$A:$P,10,FALSE)=0,"",VLOOKUP($A249,'Annex 2 Designated EHV charges'!$A:$P,10,FALSE)),"")</f>
        <v/>
      </c>
      <c r="G249" s="102" t="str">
        <f>IFERROR(IF(VLOOKUP($A249,'Annex 2 Designated EHV charges'!$A:$P,11,FALSE)=0,"",VLOOKUP($A249,'Annex 2 Designated EHV charges'!$A:$P,11,FALSE)),"")</f>
        <v/>
      </c>
      <c r="H249" s="102" t="str">
        <f>IFERROR(IF(VLOOKUP($A249,'Annex 2 Designated EHV charges'!$A:$P,12,FALSE)=0,"",VLOOKUP($A249,'Annex 2 Designated EHV charges'!$A:$P,12,FALSE)),"")</f>
        <v/>
      </c>
    </row>
    <row r="250" spans="1:8" x14ac:dyDescent="0.2">
      <c r="A250" s="95" t="str">
        <f t="array" ref="A250">IFERROR(INDEX('Annex 2 Designated EHV charges'!$A$10:$A$10, MATCH(0, IF(ISBLANK('Annex 2 Designated EHV charges'!$A$10:$A$10),1, COUNTIF(A$4:$A249, 'Annex 2 Designated EHV charges'!$A$10:$A$10)), 0)),"")</f>
        <v/>
      </c>
      <c r="B250" s="95" t="str">
        <f>IF($A250="","",VLOOKUP($A250,'Annex 2 Designated EHV charges'!$A:$O,2,0))</f>
        <v/>
      </c>
      <c r="C250" s="96" t="str">
        <f>IF($A250="","",VLOOKUP($A250,'Annex 2 Designated EHV charges'!$A:$O,3,0))</f>
        <v/>
      </c>
      <c r="D250" s="95" t="str">
        <f>IF($A250="","",VLOOKUP($A250,'Annex 2 Designated EHV charges'!$A:$O,7,0))</f>
        <v/>
      </c>
      <c r="E250" s="100" t="str">
        <f>IFERROR(IF(VLOOKUP($A250,'Annex 2 Designated EHV charges'!$A:$P,9,FALSE)=0,"",VLOOKUP($A250,'Annex 2 Designated EHV charges'!$A:$P,9,FALSE)),"")</f>
        <v/>
      </c>
      <c r="F250" s="101" t="str">
        <f>IFERROR(IF(VLOOKUP($A250,'Annex 2 Designated EHV charges'!$A:$P,10,FALSE)=0,"",VLOOKUP($A250,'Annex 2 Designated EHV charges'!$A:$P,10,FALSE)),"")</f>
        <v/>
      </c>
      <c r="G250" s="102" t="str">
        <f>IFERROR(IF(VLOOKUP($A250,'Annex 2 Designated EHV charges'!$A:$P,11,FALSE)=0,"",VLOOKUP($A250,'Annex 2 Designated EHV charges'!$A:$P,11,FALSE)),"")</f>
        <v/>
      </c>
      <c r="H250" s="102" t="str">
        <f>IFERROR(IF(VLOOKUP($A250,'Annex 2 Designated EHV charges'!$A:$P,12,FALSE)=0,"",VLOOKUP($A250,'Annex 2 Designated EHV charges'!$A:$P,12,FALSE)),"")</f>
        <v/>
      </c>
    </row>
    <row r="251" spans="1:8" x14ac:dyDescent="0.2">
      <c r="A251" s="95" t="str">
        <f t="array" ref="A251">IFERROR(INDEX('Annex 2 Designated EHV charges'!$A$10:$A$10, MATCH(0, IF(ISBLANK('Annex 2 Designated EHV charges'!$A$10:$A$10),1, COUNTIF(A$4:$A250, 'Annex 2 Designated EHV charges'!$A$10:$A$10)), 0)),"")</f>
        <v/>
      </c>
      <c r="B251" s="95" t="str">
        <f>IF($A251="","",VLOOKUP($A251,'Annex 2 Designated EHV charges'!$A:$O,2,0))</f>
        <v/>
      </c>
      <c r="C251" s="96" t="str">
        <f>IF($A251="","",VLOOKUP($A251,'Annex 2 Designated EHV charges'!$A:$O,3,0))</f>
        <v/>
      </c>
      <c r="D251" s="95" t="str">
        <f>IF($A251="","",VLOOKUP($A251,'Annex 2 Designated EHV charges'!$A:$O,7,0))</f>
        <v/>
      </c>
      <c r="E251" s="100" t="str">
        <f>IFERROR(IF(VLOOKUP($A251,'Annex 2 Designated EHV charges'!$A:$P,9,FALSE)=0,"",VLOOKUP($A251,'Annex 2 Designated EHV charges'!$A:$P,9,FALSE)),"")</f>
        <v/>
      </c>
      <c r="F251" s="101" t="str">
        <f>IFERROR(IF(VLOOKUP($A251,'Annex 2 Designated EHV charges'!$A:$P,10,FALSE)=0,"",VLOOKUP($A251,'Annex 2 Designated EHV charges'!$A:$P,10,FALSE)),"")</f>
        <v/>
      </c>
      <c r="G251" s="102" t="str">
        <f>IFERROR(IF(VLOOKUP($A251,'Annex 2 Designated EHV charges'!$A:$P,11,FALSE)=0,"",VLOOKUP($A251,'Annex 2 Designated EHV charges'!$A:$P,11,FALSE)),"")</f>
        <v/>
      </c>
      <c r="H251" s="102" t="str">
        <f>IFERROR(IF(VLOOKUP($A251,'Annex 2 Designated EHV charges'!$A:$P,12,FALSE)=0,"",VLOOKUP($A251,'Annex 2 Designated EHV charges'!$A:$P,12,FALSE)),"")</f>
        <v/>
      </c>
    </row>
    <row r="252" spans="1:8" x14ac:dyDescent="0.2">
      <c r="A252" s="95" t="str">
        <f t="array" ref="A252">IFERROR(INDEX('Annex 2 Designated EHV charges'!$A$10:$A$10, MATCH(0, IF(ISBLANK('Annex 2 Designated EHV charges'!$A$10:$A$10),1, COUNTIF(A$4:$A251, 'Annex 2 Designated EHV charges'!$A$10:$A$10)), 0)),"")</f>
        <v/>
      </c>
      <c r="B252" s="95" t="str">
        <f>IF($A252="","",VLOOKUP($A252,'Annex 2 Designated EHV charges'!$A:$O,2,0))</f>
        <v/>
      </c>
      <c r="C252" s="96" t="str">
        <f>IF($A252="","",VLOOKUP($A252,'Annex 2 Designated EHV charges'!$A:$O,3,0))</f>
        <v/>
      </c>
      <c r="D252" s="95" t="str">
        <f>IF($A252="","",VLOOKUP($A252,'Annex 2 Designated EHV charges'!$A:$O,7,0))</f>
        <v/>
      </c>
      <c r="E252" s="100" t="str">
        <f>IFERROR(IF(VLOOKUP($A252,'Annex 2 Designated EHV charges'!$A:$P,9,FALSE)=0,"",VLOOKUP($A252,'Annex 2 Designated EHV charges'!$A:$P,9,FALSE)),"")</f>
        <v/>
      </c>
      <c r="F252" s="101" t="str">
        <f>IFERROR(IF(VLOOKUP($A252,'Annex 2 Designated EHV charges'!$A:$P,10,FALSE)=0,"",VLOOKUP($A252,'Annex 2 Designated EHV charges'!$A:$P,10,FALSE)),"")</f>
        <v/>
      </c>
      <c r="G252" s="102" t="str">
        <f>IFERROR(IF(VLOOKUP($A252,'Annex 2 Designated EHV charges'!$A:$P,11,FALSE)=0,"",VLOOKUP($A252,'Annex 2 Designated EHV charges'!$A:$P,11,FALSE)),"")</f>
        <v/>
      </c>
      <c r="H252" s="102" t="str">
        <f>IFERROR(IF(VLOOKUP($A252,'Annex 2 Designated EHV charges'!$A:$P,12,FALSE)=0,"",VLOOKUP($A252,'Annex 2 Designated EHV charges'!$A:$P,12,FALSE)),"")</f>
        <v/>
      </c>
    </row>
    <row r="253" spans="1:8" x14ac:dyDescent="0.2">
      <c r="A253" s="95" t="str">
        <f t="array" ref="A253">IFERROR(INDEX('Annex 2 Designated EHV charges'!$A$10:$A$10, MATCH(0, IF(ISBLANK('Annex 2 Designated EHV charges'!$A$10:$A$10),1, COUNTIF(A$4:$A252, 'Annex 2 Designated EHV charges'!$A$10:$A$10)), 0)),"")</f>
        <v/>
      </c>
      <c r="B253" s="95" t="str">
        <f>IF($A253="","",VLOOKUP($A253,'Annex 2 Designated EHV charges'!$A:$O,2,0))</f>
        <v/>
      </c>
      <c r="C253" s="96" t="str">
        <f>IF($A253="","",VLOOKUP($A253,'Annex 2 Designated EHV charges'!$A:$O,3,0))</f>
        <v/>
      </c>
      <c r="D253" s="95" t="str">
        <f>IF($A253="","",VLOOKUP($A253,'Annex 2 Designated EHV charges'!$A:$O,7,0))</f>
        <v/>
      </c>
      <c r="E253" s="100" t="str">
        <f>IFERROR(IF(VLOOKUP($A253,'Annex 2 Designated EHV charges'!$A:$P,9,FALSE)=0,"",VLOOKUP($A253,'Annex 2 Designated EHV charges'!$A:$P,9,FALSE)),"")</f>
        <v/>
      </c>
      <c r="F253" s="101" t="str">
        <f>IFERROR(IF(VLOOKUP($A253,'Annex 2 Designated EHV charges'!$A:$P,10,FALSE)=0,"",VLOOKUP($A253,'Annex 2 Designated EHV charges'!$A:$P,10,FALSE)),"")</f>
        <v/>
      </c>
      <c r="G253" s="102" t="str">
        <f>IFERROR(IF(VLOOKUP($A253,'Annex 2 Designated EHV charges'!$A:$P,11,FALSE)=0,"",VLOOKUP($A253,'Annex 2 Designated EHV charges'!$A:$P,11,FALSE)),"")</f>
        <v/>
      </c>
      <c r="H253" s="102" t="str">
        <f>IFERROR(IF(VLOOKUP($A253,'Annex 2 Designated EHV charges'!$A:$P,12,FALSE)=0,"",VLOOKUP($A253,'Annex 2 Designated EHV charges'!$A:$P,12,FALSE)),"")</f>
        <v/>
      </c>
    </row>
    <row r="254" spans="1:8" x14ac:dyDescent="0.2">
      <c r="A254" s="95" t="str">
        <f t="array" ref="A254">IFERROR(INDEX('Annex 2 Designated EHV charges'!$A$10:$A$10, MATCH(0, IF(ISBLANK('Annex 2 Designated EHV charges'!$A$10:$A$10),1, COUNTIF(A$4:$A253, 'Annex 2 Designated EHV charges'!$A$10:$A$10)), 0)),"")</f>
        <v/>
      </c>
      <c r="B254" s="95" t="str">
        <f>IF($A254="","",VLOOKUP($A254,'Annex 2 Designated EHV charges'!$A:$O,2,0))</f>
        <v/>
      </c>
      <c r="C254" s="96" t="str">
        <f>IF($A254="","",VLOOKUP($A254,'Annex 2 Designated EHV charges'!$A:$O,3,0))</f>
        <v/>
      </c>
      <c r="D254" s="95" t="str">
        <f>IF($A254="","",VLOOKUP($A254,'Annex 2 Designated EHV charges'!$A:$O,7,0))</f>
        <v/>
      </c>
      <c r="E254" s="100" t="str">
        <f>IFERROR(IF(VLOOKUP($A254,'Annex 2 Designated EHV charges'!$A:$P,9,FALSE)=0,"",VLOOKUP($A254,'Annex 2 Designated EHV charges'!$A:$P,9,FALSE)),"")</f>
        <v/>
      </c>
      <c r="F254" s="101" t="str">
        <f>IFERROR(IF(VLOOKUP($A254,'Annex 2 Designated EHV charges'!$A:$P,10,FALSE)=0,"",VLOOKUP($A254,'Annex 2 Designated EHV charges'!$A:$P,10,FALSE)),"")</f>
        <v/>
      </c>
      <c r="G254" s="102" t="str">
        <f>IFERROR(IF(VLOOKUP($A254,'Annex 2 Designated EHV charges'!$A:$P,11,FALSE)=0,"",VLOOKUP($A254,'Annex 2 Designated EHV charges'!$A:$P,11,FALSE)),"")</f>
        <v/>
      </c>
      <c r="H254" s="102" t="str">
        <f>IFERROR(IF(VLOOKUP($A254,'Annex 2 Designated EHV charges'!$A:$P,12,FALSE)=0,"",VLOOKUP($A254,'Annex 2 Designated EHV charges'!$A:$P,12,FALSE)),"")</f>
        <v/>
      </c>
    </row>
  </sheetData>
  <mergeCells count="2">
    <mergeCell ref="A2:H2"/>
    <mergeCell ref="A1:H1"/>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&amp;R&amp;P of &amp;N&amp;L&amp;"Calibri"&amp;11&amp;K000000&amp;8Note: The list of MPANs / MSIDs provided may be incomplete; the DNO reserves the right to apply the listed charges to any other MPANs / MSIDs associated with the site._x000D_&amp;1#&amp;"Arial"&amp;6&amp;K737373Confidentiality: C1 - Public</oddFooter>
    <firstHeader>&amp;L
Annex 2a - Schedule of Import Charges for use of the Distribution System by Designated EHV Properties (including LDNOs with Designated EHV Properties/end-users).</firstHeader>
    <firstFooter>&amp;R&amp;P of &amp;N&amp;L&amp;"Calibri"&amp;11&amp;K000000&amp;8Note: The list of MPANs / MSIDs provided may be incomplete; the DNO reserves the right to apply the listed charges to any other MPANs / MSIDs associated with the site._x000D_&amp;1#&amp;"Arial"&amp;6&amp;K737373Confidentiality: C1 - Public</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54"/>
  <sheetViews>
    <sheetView zoomScale="90" zoomScaleNormal="90" zoomScaleSheetLayoutView="100" workbookViewId="0">
      <selection sqref="A1:H1"/>
    </sheetView>
  </sheetViews>
  <sheetFormatPr defaultRowHeight="12.75" x14ac:dyDescent="0.2"/>
  <cols>
    <col min="1" max="1" width="14.7109375" style="50" customWidth="1"/>
    <col min="2" max="2" width="8.7109375" style="50" customWidth="1"/>
    <col min="3" max="3" width="15.7109375" style="57" bestFit="1" customWidth="1"/>
    <col min="4" max="4" width="50.7109375" style="57" customWidth="1"/>
    <col min="5" max="5" width="14.7109375" style="58" customWidth="1"/>
    <col min="6" max="7" width="14.7109375" style="59" customWidth="1"/>
    <col min="8" max="8" width="14.7109375" style="50" customWidth="1"/>
    <col min="9" max="9" width="15.5703125" style="50" customWidth="1"/>
    <col min="10" max="16384" width="9.140625" style="50"/>
  </cols>
  <sheetData>
    <row r="1" spans="1:15" ht="66.75" customHeight="1" x14ac:dyDescent="0.2">
      <c r="A1" s="238" t="s">
        <v>111</v>
      </c>
      <c r="B1" s="238"/>
      <c r="C1" s="238"/>
      <c r="D1" s="238"/>
      <c r="E1" s="238"/>
      <c r="F1" s="238"/>
      <c r="G1" s="238"/>
      <c r="H1" s="238"/>
    </row>
    <row r="2" spans="1:15" s="51" customFormat="1" ht="25.5" customHeight="1" x14ac:dyDescent="0.2">
      <c r="A2" s="235" t="str">
        <f>Overview!B4&amp; " - Effective from "&amp;Overview!D4&amp;" - "&amp;Overview!E4&amp;" EDCM export charges"</f>
        <v>Vattenfall Networks Limited - GSP J - Effective from 1 April 2025 - Final EDCM export charges</v>
      </c>
      <c r="B2" s="236"/>
      <c r="C2" s="236"/>
      <c r="D2" s="236"/>
      <c r="E2" s="236"/>
      <c r="F2" s="236"/>
      <c r="G2" s="236"/>
      <c r="H2" s="237"/>
    </row>
    <row r="3" spans="1:15" s="83" customFormat="1" ht="18" x14ac:dyDescent="0.2">
      <c r="A3" s="87"/>
      <c r="B3" s="87"/>
      <c r="C3" s="87"/>
      <c r="D3" s="88"/>
      <c r="E3" s="89"/>
      <c r="F3" s="89"/>
      <c r="G3" s="90"/>
      <c r="H3" s="90"/>
      <c r="I3" s="82"/>
      <c r="J3" s="82"/>
      <c r="K3" s="82"/>
      <c r="L3" s="82"/>
      <c r="M3" s="82"/>
      <c r="N3" s="82"/>
      <c r="O3" s="82"/>
    </row>
    <row r="4" spans="1:15" ht="60.75" customHeight="1" x14ac:dyDescent="0.2">
      <c r="A4" s="52" t="s">
        <v>112</v>
      </c>
      <c r="B4" s="53" t="s">
        <v>97</v>
      </c>
      <c r="C4" s="52" t="s">
        <v>100</v>
      </c>
      <c r="D4" s="54" t="s">
        <v>101</v>
      </c>
      <c r="E4" s="54" t="str">
        <f>'Annex 2 Designated EHV charges'!M9</f>
        <v>Export
Super Red
unit charge
(p/kWh)</v>
      </c>
      <c r="F4" s="54" t="str">
        <f>'Annex 2 Designated EHV charges'!N9</f>
        <v>Export
fixed charge
(p/day)</v>
      </c>
      <c r="G4" s="54" t="str">
        <f>'Annex 2 Designated EHV charges'!O9</f>
        <v>Export
capacity charge
(p/kVA/day)</v>
      </c>
      <c r="H4" s="54" t="str">
        <f>'Annex 2 Designated EHV charges'!P9</f>
        <v>Export
exceeded capacity charge
(p/kVA/day)</v>
      </c>
    </row>
    <row r="5" spans="1:15" ht="12.75" customHeight="1" x14ac:dyDescent="0.2">
      <c r="A5" s="96" t="str">
        <f t="array" ref="A5">IFERROR(INDEX('Annex 2 Designated EHV charges'!$D$10:$D$10, MATCH(0, IF(ISBLANK('Annex 2 Designated EHV charges'!$D$10:$D$10),1, COUNTIF(A$4:$A4, 'Annex 2 Designated EHV charges'!$D$10:$D$10)), 0)),"")</f>
        <v/>
      </c>
      <c r="B5" s="95" t="str">
        <f>IF($A5="","",VLOOKUP($A5,'Annex 2 Designated EHV charges'!$D:$O,2,0))</f>
        <v/>
      </c>
      <c r="C5" s="96" t="str">
        <f>IF($A5="","",VLOOKUP($A5,'Annex 2 Designated EHV charges'!$D:$O,3,0))</f>
        <v/>
      </c>
      <c r="D5" s="95" t="str">
        <f>IF($A5="","",VLOOKUP($A5,'Annex 2 Designated EHV charges'!$D:$O,4,0))</f>
        <v/>
      </c>
      <c r="E5" s="97" t="str">
        <f>IFERROR(IF(VLOOKUP($A5,'Annex 2 Designated EHV charges'!$D:$P,10,FALSE)=0,"",VLOOKUP($A5,'Annex 2 Designated EHV charges'!$D:$P,10,FALSE)),"")</f>
        <v/>
      </c>
      <c r="F5" s="98" t="str">
        <f>IFERROR(IF(VLOOKUP($A5,'Annex 2 Designated EHV charges'!$D:$P,11,FALSE)=0,"",VLOOKUP($A5,'Annex 2 Designated EHV charges'!$D:$P,11,FALSE)),"")</f>
        <v/>
      </c>
      <c r="G5" s="99" t="str">
        <f>IFERROR(IF(VLOOKUP($A5,'Annex 2 Designated EHV charges'!$D:$P,12,FALSE)=0,"",VLOOKUP($A5,'Annex 2 Designated EHV charges'!$D:$P,12,FALSE)),"")</f>
        <v/>
      </c>
      <c r="H5" s="99" t="str">
        <f>IFERROR(IF(VLOOKUP($A5,'Annex 2 Designated EHV charges'!$D:$P,13,FALSE)=0,"",VLOOKUP($A5,'Annex 2 Designated EHV charges'!$D:$P,13,FALSE)),"")</f>
        <v/>
      </c>
    </row>
    <row r="6" spans="1:15" ht="12.75" customHeight="1" x14ac:dyDescent="0.2">
      <c r="A6" s="96" t="str">
        <f t="array" ref="A6">IFERROR(INDEX('Annex 2 Designated EHV charges'!$D$10:$D$10, MATCH(0, IF(ISBLANK('Annex 2 Designated EHV charges'!$D$10:$D$10),1, COUNTIF(A$4:$A5, 'Annex 2 Designated EHV charges'!$D$10:$D$10)), 0)),"")</f>
        <v/>
      </c>
      <c r="B6" s="95" t="str">
        <f>IF($A6="","",VLOOKUP($A6,'Annex 2 Designated EHV charges'!$D:$O,2,0))</f>
        <v/>
      </c>
      <c r="C6" s="96" t="str">
        <f>IF($A6="","",VLOOKUP($A6,'Annex 2 Designated EHV charges'!$D:$O,3,0))</f>
        <v/>
      </c>
      <c r="D6" s="95" t="str">
        <f>IF($A6="","",VLOOKUP($A6,'Annex 2 Designated EHV charges'!$D:$O,4,0))</f>
        <v/>
      </c>
      <c r="E6" s="97" t="str">
        <f>IFERROR(IF(VLOOKUP($A6,'Annex 2 Designated EHV charges'!$D:$P,10,FALSE)=0,"",VLOOKUP($A6,'Annex 2 Designated EHV charges'!$D:$P,10,FALSE)),"")</f>
        <v/>
      </c>
      <c r="F6" s="98" t="str">
        <f>IFERROR(IF(VLOOKUP($A6,'Annex 2 Designated EHV charges'!$D:$P,11,FALSE)=0,"",VLOOKUP($A6,'Annex 2 Designated EHV charges'!$D:$P,11,FALSE)),"")</f>
        <v/>
      </c>
      <c r="G6" s="99" t="str">
        <f>IFERROR(IF(VLOOKUP($A6,'Annex 2 Designated EHV charges'!$D:$P,12,FALSE)=0,"",VLOOKUP($A6,'Annex 2 Designated EHV charges'!$D:$P,12,FALSE)),"")</f>
        <v/>
      </c>
      <c r="H6" s="99" t="str">
        <f>IFERROR(IF(VLOOKUP($A6,'Annex 2 Designated EHV charges'!$D:$P,13,FALSE)=0,"",VLOOKUP($A6,'Annex 2 Designated EHV charges'!$D:$P,13,FALSE)),"")</f>
        <v/>
      </c>
    </row>
    <row r="7" spans="1:15" ht="12.75" customHeight="1" x14ac:dyDescent="0.2">
      <c r="A7" s="96" t="str">
        <f t="array" ref="A7">IFERROR(INDEX('Annex 2 Designated EHV charges'!$D$10:$D$10, MATCH(0, IF(ISBLANK('Annex 2 Designated EHV charges'!$D$10:$D$10),1, COUNTIF(A$4:$A6, 'Annex 2 Designated EHV charges'!$D$10:$D$10)), 0)),"")</f>
        <v/>
      </c>
      <c r="B7" s="95" t="str">
        <f>IF($A7="","",VLOOKUP($A7,'Annex 2 Designated EHV charges'!$D:$O,2,0))</f>
        <v/>
      </c>
      <c r="C7" s="96" t="str">
        <f>IF($A7="","",VLOOKUP($A7,'Annex 2 Designated EHV charges'!$D:$O,3,0))</f>
        <v/>
      </c>
      <c r="D7" s="95" t="str">
        <f>IF($A7="","",VLOOKUP($A7,'Annex 2 Designated EHV charges'!$D:$O,4,0))</f>
        <v/>
      </c>
      <c r="E7" s="97" t="str">
        <f>IFERROR(IF(VLOOKUP($A7,'Annex 2 Designated EHV charges'!$D:$P,10,FALSE)=0,"",VLOOKUP($A7,'Annex 2 Designated EHV charges'!$D:$P,10,FALSE)),"")</f>
        <v/>
      </c>
      <c r="F7" s="98" t="str">
        <f>IFERROR(IF(VLOOKUP($A7,'Annex 2 Designated EHV charges'!$D:$P,11,FALSE)=0,"",VLOOKUP($A7,'Annex 2 Designated EHV charges'!$D:$P,11,FALSE)),"")</f>
        <v/>
      </c>
      <c r="G7" s="99" t="str">
        <f>IFERROR(IF(VLOOKUP($A7,'Annex 2 Designated EHV charges'!$D:$P,12,FALSE)=0,"",VLOOKUP($A7,'Annex 2 Designated EHV charges'!$D:$P,12,FALSE)),"")</f>
        <v/>
      </c>
      <c r="H7" s="99" t="str">
        <f>IFERROR(IF(VLOOKUP($A7,'Annex 2 Designated EHV charges'!$D:$P,13,FALSE)=0,"",VLOOKUP($A7,'Annex 2 Designated EHV charges'!$D:$P,13,FALSE)),"")</f>
        <v/>
      </c>
    </row>
    <row r="8" spans="1:15" ht="12.75" customHeight="1" x14ac:dyDescent="0.2">
      <c r="A8" s="96" t="str">
        <f t="array" ref="A8">IFERROR(INDEX('Annex 2 Designated EHV charges'!$D$10:$D$10, MATCH(0, IF(ISBLANK('Annex 2 Designated EHV charges'!$D$10:$D$10),1, COUNTIF(A$4:$A7, 'Annex 2 Designated EHV charges'!$D$10:$D$10)), 0)),"")</f>
        <v/>
      </c>
      <c r="B8" s="95" t="str">
        <f>IF($A8="","",VLOOKUP($A8,'Annex 2 Designated EHV charges'!$D:$O,2,0))</f>
        <v/>
      </c>
      <c r="C8" s="96" t="str">
        <f>IF($A8="","",VLOOKUP($A8,'Annex 2 Designated EHV charges'!$D:$O,3,0))</f>
        <v/>
      </c>
      <c r="D8" s="95" t="str">
        <f>IF($A8="","",VLOOKUP($A8,'Annex 2 Designated EHV charges'!$D:$O,4,0))</f>
        <v/>
      </c>
      <c r="E8" s="97" t="str">
        <f>IFERROR(IF(VLOOKUP($A8,'Annex 2 Designated EHV charges'!$D:$P,10,FALSE)=0,"",VLOOKUP($A8,'Annex 2 Designated EHV charges'!$D:$P,10,FALSE)),"")</f>
        <v/>
      </c>
      <c r="F8" s="98" t="str">
        <f>IFERROR(IF(VLOOKUP($A8,'Annex 2 Designated EHV charges'!$D:$P,11,FALSE)=0,"",VLOOKUP($A8,'Annex 2 Designated EHV charges'!$D:$P,11,FALSE)),"")</f>
        <v/>
      </c>
      <c r="G8" s="99" t="str">
        <f>IFERROR(IF(VLOOKUP($A8,'Annex 2 Designated EHV charges'!$D:$P,12,FALSE)=0,"",VLOOKUP($A8,'Annex 2 Designated EHV charges'!$D:$P,12,FALSE)),"")</f>
        <v/>
      </c>
      <c r="H8" s="99" t="str">
        <f>IFERROR(IF(VLOOKUP($A8,'Annex 2 Designated EHV charges'!$D:$P,13,FALSE)=0,"",VLOOKUP($A8,'Annex 2 Designated EHV charges'!$D:$P,13,FALSE)),"")</f>
        <v/>
      </c>
    </row>
    <row r="9" spans="1:15" ht="12.75" customHeight="1" x14ac:dyDescent="0.2">
      <c r="A9" s="96" t="str">
        <f t="array" ref="A9">IFERROR(INDEX('Annex 2 Designated EHV charges'!$D$10:$D$10, MATCH(0, IF(ISBLANK('Annex 2 Designated EHV charges'!$D$10:$D$10),1, COUNTIF(A$4:$A8, 'Annex 2 Designated EHV charges'!$D$10:$D$10)), 0)),"")</f>
        <v/>
      </c>
      <c r="B9" s="95" t="str">
        <f>IF($A9="","",VLOOKUP($A9,'Annex 2 Designated EHV charges'!$D:$O,2,0))</f>
        <v/>
      </c>
      <c r="C9" s="96" t="str">
        <f>IF($A9="","",VLOOKUP($A9,'Annex 2 Designated EHV charges'!$D:$O,3,0))</f>
        <v/>
      </c>
      <c r="D9" s="95" t="str">
        <f>IF($A9="","",VLOOKUP($A9,'Annex 2 Designated EHV charges'!$D:$O,4,0))</f>
        <v/>
      </c>
      <c r="E9" s="97" t="str">
        <f>IFERROR(IF(VLOOKUP($A9,'Annex 2 Designated EHV charges'!$D:$P,10,FALSE)=0,"",VLOOKUP($A9,'Annex 2 Designated EHV charges'!$D:$P,10,FALSE)),"")</f>
        <v/>
      </c>
      <c r="F9" s="98" t="str">
        <f>IFERROR(IF(VLOOKUP($A9,'Annex 2 Designated EHV charges'!$D:$P,11,FALSE)=0,"",VLOOKUP($A9,'Annex 2 Designated EHV charges'!$D:$P,11,FALSE)),"")</f>
        <v/>
      </c>
      <c r="G9" s="99" t="str">
        <f>IFERROR(IF(VLOOKUP($A9,'Annex 2 Designated EHV charges'!$D:$P,12,FALSE)=0,"",VLOOKUP($A9,'Annex 2 Designated EHV charges'!$D:$P,12,FALSE)),"")</f>
        <v/>
      </c>
      <c r="H9" s="99" t="str">
        <f>IFERROR(IF(VLOOKUP($A9,'Annex 2 Designated EHV charges'!$D:$P,13,FALSE)=0,"",VLOOKUP($A9,'Annex 2 Designated EHV charges'!$D:$P,13,FALSE)),"")</f>
        <v/>
      </c>
    </row>
    <row r="10" spans="1:15" ht="12.75" customHeight="1" x14ac:dyDescent="0.2">
      <c r="A10" s="96" t="str">
        <f t="array" ref="A10">IFERROR(INDEX('Annex 2 Designated EHV charges'!$D$10:$D$10, MATCH(0, IF(ISBLANK('Annex 2 Designated EHV charges'!$D$10:$D$10),1, COUNTIF(A$4:$A9, 'Annex 2 Designated EHV charges'!$D$10:$D$10)), 0)),"")</f>
        <v/>
      </c>
      <c r="B10" s="95" t="str">
        <f>IF($A10="","",VLOOKUP($A10,'Annex 2 Designated EHV charges'!$D:$O,2,0))</f>
        <v/>
      </c>
      <c r="C10" s="96" t="str">
        <f>IF($A10="","",VLOOKUP($A10,'Annex 2 Designated EHV charges'!$D:$O,3,0))</f>
        <v/>
      </c>
      <c r="D10" s="95" t="str">
        <f>IF($A10="","",VLOOKUP($A10,'Annex 2 Designated EHV charges'!$D:$O,4,0))</f>
        <v/>
      </c>
      <c r="E10" s="97" t="str">
        <f>IFERROR(IF(VLOOKUP($A10,'Annex 2 Designated EHV charges'!$D:$P,10,FALSE)=0,"",VLOOKUP($A10,'Annex 2 Designated EHV charges'!$D:$P,10,FALSE)),"")</f>
        <v/>
      </c>
      <c r="F10" s="98" t="str">
        <f>IFERROR(IF(VLOOKUP($A10,'Annex 2 Designated EHV charges'!$D:$P,11,FALSE)=0,"",VLOOKUP($A10,'Annex 2 Designated EHV charges'!$D:$P,11,FALSE)),"")</f>
        <v/>
      </c>
      <c r="G10" s="99" t="str">
        <f>IFERROR(IF(VLOOKUP($A10,'Annex 2 Designated EHV charges'!$D:$P,12,FALSE)=0,"",VLOOKUP($A10,'Annex 2 Designated EHV charges'!$D:$P,12,FALSE)),"")</f>
        <v/>
      </c>
      <c r="H10" s="99" t="str">
        <f>IFERROR(IF(VLOOKUP($A10,'Annex 2 Designated EHV charges'!$D:$P,13,FALSE)=0,"",VLOOKUP($A10,'Annex 2 Designated EHV charges'!$D:$P,13,FALSE)),"")</f>
        <v/>
      </c>
    </row>
    <row r="11" spans="1:15" ht="12.75" customHeight="1" x14ac:dyDescent="0.2">
      <c r="A11" s="96" t="str">
        <f t="array" ref="A11">IFERROR(INDEX('Annex 2 Designated EHV charges'!$D$10:$D$10, MATCH(0, IF(ISBLANK('Annex 2 Designated EHV charges'!$D$10:$D$10),1, COUNTIF(A$4:$A10, 'Annex 2 Designated EHV charges'!$D$10:$D$10)), 0)),"")</f>
        <v/>
      </c>
      <c r="B11" s="95" t="str">
        <f>IF($A11="","",VLOOKUP($A11,'Annex 2 Designated EHV charges'!$D:$O,2,0))</f>
        <v/>
      </c>
      <c r="C11" s="96" t="str">
        <f>IF($A11="","",VLOOKUP($A11,'Annex 2 Designated EHV charges'!$D:$O,3,0))</f>
        <v/>
      </c>
      <c r="D11" s="95" t="str">
        <f>IF($A11="","",VLOOKUP($A11,'Annex 2 Designated EHV charges'!$D:$O,4,0))</f>
        <v/>
      </c>
      <c r="E11" s="97" t="str">
        <f>IFERROR(IF(VLOOKUP($A11,'Annex 2 Designated EHV charges'!$D:$P,10,FALSE)=0,"",VLOOKUP($A11,'Annex 2 Designated EHV charges'!$D:$P,10,FALSE)),"")</f>
        <v/>
      </c>
      <c r="F11" s="98" t="str">
        <f>IFERROR(IF(VLOOKUP($A11,'Annex 2 Designated EHV charges'!$D:$P,11,FALSE)=0,"",VLOOKUP($A11,'Annex 2 Designated EHV charges'!$D:$P,11,FALSE)),"")</f>
        <v/>
      </c>
      <c r="G11" s="99" t="str">
        <f>IFERROR(IF(VLOOKUP($A11,'Annex 2 Designated EHV charges'!$D:$P,12,FALSE)=0,"",VLOOKUP($A11,'Annex 2 Designated EHV charges'!$D:$P,12,FALSE)),"")</f>
        <v/>
      </c>
      <c r="H11" s="99" t="str">
        <f>IFERROR(IF(VLOOKUP($A11,'Annex 2 Designated EHV charges'!$D:$P,13,FALSE)=0,"",VLOOKUP($A11,'Annex 2 Designated EHV charges'!$D:$P,13,FALSE)),"")</f>
        <v/>
      </c>
    </row>
    <row r="12" spans="1:15" ht="12.75" customHeight="1" x14ac:dyDescent="0.2">
      <c r="A12" s="96" t="str">
        <f t="array" ref="A12">IFERROR(INDEX('Annex 2 Designated EHV charges'!$D$10:$D$10, MATCH(0, IF(ISBLANK('Annex 2 Designated EHV charges'!$D$10:$D$10),1, COUNTIF(A$4:$A11, 'Annex 2 Designated EHV charges'!$D$10:$D$10)), 0)),"")</f>
        <v/>
      </c>
      <c r="B12" s="95" t="str">
        <f>IF($A12="","",VLOOKUP($A12,'Annex 2 Designated EHV charges'!$D:$O,2,0))</f>
        <v/>
      </c>
      <c r="C12" s="96" t="str">
        <f>IF($A12="","",VLOOKUP($A12,'Annex 2 Designated EHV charges'!$D:$O,3,0))</f>
        <v/>
      </c>
      <c r="D12" s="95" t="str">
        <f>IF($A12="","",VLOOKUP($A12,'Annex 2 Designated EHV charges'!$D:$O,4,0))</f>
        <v/>
      </c>
      <c r="E12" s="97" t="str">
        <f>IFERROR(IF(VLOOKUP($A12,'Annex 2 Designated EHV charges'!$D:$P,10,FALSE)=0,"",VLOOKUP($A12,'Annex 2 Designated EHV charges'!$D:$P,10,FALSE)),"")</f>
        <v/>
      </c>
      <c r="F12" s="98" t="str">
        <f>IFERROR(IF(VLOOKUP($A12,'Annex 2 Designated EHV charges'!$D:$P,11,FALSE)=0,"",VLOOKUP($A12,'Annex 2 Designated EHV charges'!$D:$P,11,FALSE)),"")</f>
        <v/>
      </c>
      <c r="G12" s="99" t="str">
        <f>IFERROR(IF(VLOOKUP($A12,'Annex 2 Designated EHV charges'!$D:$P,12,FALSE)=0,"",VLOOKUP($A12,'Annex 2 Designated EHV charges'!$D:$P,12,FALSE)),"")</f>
        <v/>
      </c>
      <c r="H12" s="99" t="str">
        <f>IFERROR(IF(VLOOKUP($A12,'Annex 2 Designated EHV charges'!$D:$P,13,FALSE)=0,"",VLOOKUP($A12,'Annex 2 Designated EHV charges'!$D:$P,13,FALSE)),"")</f>
        <v/>
      </c>
    </row>
    <row r="13" spans="1:15" ht="12.75" customHeight="1" x14ac:dyDescent="0.2">
      <c r="A13" s="96" t="str">
        <f t="array" ref="A13">IFERROR(INDEX('Annex 2 Designated EHV charges'!$D$10:$D$10, MATCH(0, IF(ISBLANK('Annex 2 Designated EHV charges'!$D$10:$D$10),1, COUNTIF(A$4:$A12, 'Annex 2 Designated EHV charges'!$D$10:$D$10)), 0)),"")</f>
        <v/>
      </c>
      <c r="B13" s="95" t="str">
        <f>IF($A13="","",VLOOKUP($A13,'Annex 2 Designated EHV charges'!$D:$O,2,0))</f>
        <v/>
      </c>
      <c r="C13" s="96" t="str">
        <f>IF($A13="","",VLOOKUP($A13,'Annex 2 Designated EHV charges'!$D:$O,3,0))</f>
        <v/>
      </c>
      <c r="D13" s="95" t="str">
        <f>IF($A13="","",VLOOKUP($A13,'Annex 2 Designated EHV charges'!$D:$O,4,0))</f>
        <v/>
      </c>
      <c r="E13" s="97" t="str">
        <f>IFERROR(IF(VLOOKUP($A13,'Annex 2 Designated EHV charges'!$D:$P,10,FALSE)=0,"",VLOOKUP($A13,'Annex 2 Designated EHV charges'!$D:$P,10,FALSE)),"")</f>
        <v/>
      </c>
      <c r="F13" s="98" t="str">
        <f>IFERROR(IF(VLOOKUP($A13,'Annex 2 Designated EHV charges'!$D:$P,11,FALSE)=0,"",VLOOKUP($A13,'Annex 2 Designated EHV charges'!$D:$P,11,FALSE)),"")</f>
        <v/>
      </c>
      <c r="G13" s="99" t="str">
        <f>IFERROR(IF(VLOOKUP($A13,'Annex 2 Designated EHV charges'!$D:$P,12,FALSE)=0,"",VLOOKUP($A13,'Annex 2 Designated EHV charges'!$D:$P,12,FALSE)),"")</f>
        <v/>
      </c>
      <c r="H13" s="99" t="str">
        <f>IFERROR(IF(VLOOKUP($A13,'Annex 2 Designated EHV charges'!$D:$P,13,FALSE)=0,"",VLOOKUP($A13,'Annex 2 Designated EHV charges'!$D:$P,13,FALSE)),"")</f>
        <v/>
      </c>
    </row>
    <row r="14" spans="1:15" ht="12.75" customHeight="1" x14ac:dyDescent="0.2">
      <c r="A14" s="96" t="str">
        <f t="array" ref="A14">IFERROR(INDEX('Annex 2 Designated EHV charges'!$D$10:$D$10, MATCH(0, IF(ISBLANK('Annex 2 Designated EHV charges'!$D$10:$D$10),1, COUNTIF(A$4:$A13, 'Annex 2 Designated EHV charges'!$D$10:$D$10)), 0)),"")</f>
        <v/>
      </c>
      <c r="B14" s="95" t="str">
        <f>IF($A14="","",VLOOKUP($A14,'Annex 2 Designated EHV charges'!$D:$O,2,0))</f>
        <v/>
      </c>
      <c r="C14" s="96" t="str">
        <f>IF($A14="","",VLOOKUP($A14,'Annex 2 Designated EHV charges'!$D:$O,3,0))</f>
        <v/>
      </c>
      <c r="D14" s="95" t="str">
        <f>IF($A14="","",VLOOKUP($A14,'Annex 2 Designated EHV charges'!$D:$O,4,0))</f>
        <v/>
      </c>
      <c r="E14" s="97" t="str">
        <f>IFERROR(IF(VLOOKUP($A14,'Annex 2 Designated EHV charges'!$D:$P,10,FALSE)=0,"",VLOOKUP($A14,'Annex 2 Designated EHV charges'!$D:$P,10,FALSE)),"")</f>
        <v/>
      </c>
      <c r="F14" s="98" t="str">
        <f>IFERROR(IF(VLOOKUP($A14,'Annex 2 Designated EHV charges'!$D:$P,11,FALSE)=0,"",VLOOKUP($A14,'Annex 2 Designated EHV charges'!$D:$P,11,FALSE)),"")</f>
        <v/>
      </c>
      <c r="G14" s="99" t="str">
        <f>IFERROR(IF(VLOOKUP($A14,'Annex 2 Designated EHV charges'!$D:$P,12,FALSE)=0,"",VLOOKUP($A14,'Annex 2 Designated EHV charges'!$D:$P,12,FALSE)),"")</f>
        <v/>
      </c>
      <c r="H14" s="99" t="str">
        <f>IFERROR(IF(VLOOKUP($A14,'Annex 2 Designated EHV charges'!$D:$P,13,FALSE)=0,"",VLOOKUP($A14,'Annex 2 Designated EHV charges'!$D:$P,13,FALSE)),"")</f>
        <v/>
      </c>
    </row>
    <row r="15" spans="1:15" ht="12.75" customHeight="1" x14ac:dyDescent="0.2">
      <c r="A15" s="96" t="str">
        <f t="array" ref="A15">IFERROR(INDEX('Annex 2 Designated EHV charges'!$D$10:$D$10, MATCH(0, IF(ISBLANK('Annex 2 Designated EHV charges'!$D$10:$D$10),1, COUNTIF(A$4:$A14, 'Annex 2 Designated EHV charges'!$D$10:$D$10)), 0)),"")</f>
        <v/>
      </c>
      <c r="B15" s="95" t="str">
        <f>IF($A15="","",VLOOKUP($A15,'Annex 2 Designated EHV charges'!$D:$O,2,0))</f>
        <v/>
      </c>
      <c r="C15" s="96" t="str">
        <f>IF($A15="","",VLOOKUP($A15,'Annex 2 Designated EHV charges'!$D:$O,3,0))</f>
        <v/>
      </c>
      <c r="D15" s="95" t="str">
        <f>IF($A15="","",VLOOKUP($A15,'Annex 2 Designated EHV charges'!$D:$O,4,0))</f>
        <v/>
      </c>
      <c r="E15" s="97" t="str">
        <f>IFERROR(IF(VLOOKUP($A15,'Annex 2 Designated EHV charges'!$D:$P,10,FALSE)=0,"",VLOOKUP($A15,'Annex 2 Designated EHV charges'!$D:$P,10,FALSE)),"")</f>
        <v/>
      </c>
      <c r="F15" s="98" t="str">
        <f>IFERROR(IF(VLOOKUP($A15,'Annex 2 Designated EHV charges'!$D:$P,11,FALSE)=0,"",VLOOKUP($A15,'Annex 2 Designated EHV charges'!$D:$P,11,FALSE)),"")</f>
        <v/>
      </c>
      <c r="G15" s="99" t="str">
        <f>IFERROR(IF(VLOOKUP($A15,'Annex 2 Designated EHV charges'!$D:$P,12,FALSE)=0,"",VLOOKUP($A15,'Annex 2 Designated EHV charges'!$D:$P,12,FALSE)),"")</f>
        <v/>
      </c>
      <c r="H15" s="99" t="str">
        <f>IFERROR(IF(VLOOKUP($A15,'Annex 2 Designated EHV charges'!$D:$P,13,FALSE)=0,"",VLOOKUP($A15,'Annex 2 Designated EHV charges'!$D:$P,13,FALSE)),"")</f>
        <v/>
      </c>
    </row>
    <row r="16" spans="1:15" ht="12.75" customHeight="1" x14ac:dyDescent="0.2">
      <c r="A16" s="96" t="str">
        <f t="array" ref="A16">IFERROR(INDEX('Annex 2 Designated EHV charges'!$D$10:$D$10, MATCH(0, IF(ISBLANK('Annex 2 Designated EHV charges'!$D$10:$D$10),1, COUNTIF(A$4:$A15, 'Annex 2 Designated EHV charges'!$D$10:$D$10)), 0)),"")</f>
        <v/>
      </c>
      <c r="B16" s="95" t="str">
        <f>IF($A16="","",VLOOKUP($A16,'Annex 2 Designated EHV charges'!$D:$O,2,0))</f>
        <v/>
      </c>
      <c r="C16" s="96" t="str">
        <f>IF($A16="","",VLOOKUP($A16,'Annex 2 Designated EHV charges'!$D:$O,3,0))</f>
        <v/>
      </c>
      <c r="D16" s="95" t="str">
        <f>IF($A16="","",VLOOKUP($A16,'Annex 2 Designated EHV charges'!$D:$O,4,0))</f>
        <v/>
      </c>
      <c r="E16" s="97" t="str">
        <f>IFERROR(IF(VLOOKUP($A16,'Annex 2 Designated EHV charges'!$D:$P,10,FALSE)=0,"",VLOOKUP($A16,'Annex 2 Designated EHV charges'!$D:$P,10,FALSE)),"")</f>
        <v/>
      </c>
      <c r="F16" s="98" t="str">
        <f>IFERROR(IF(VLOOKUP($A16,'Annex 2 Designated EHV charges'!$D:$P,11,FALSE)=0,"",VLOOKUP($A16,'Annex 2 Designated EHV charges'!$D:$P,11,FALSE)),"")</f>
        <v/>
      </c>
      <c r="G16" s="99" t="str">
        <f>IFERROR(IF(VLOOKUP($A16,'Annex 2 Designated EHV charges'!$D:$P,12,FALSE)=0,"",VLOOKUP($A16,'Annex 2 Designated EHV charges'!$D:$P,12,FALSE)),"")</f>
        <v/>
      </c>
      <c r="H16" s="99" t="str">
        <f>IFERROR(IF(VLOOKUP($A16,'Annex 2 Designated EHV charges'!$D:$P,13,FALSE)=0,"",VLOOKUP($A16,'Annex 2 Designated EHV charges'!$D:$P,13,FALSE)),"")</f>
        <v/>
      </c>
    </row>
    <row r="17" spans="1:8" ht="12.75" customHeight="1" x14ac:dyDescent="0.2">
      <c r="A17" s="96" t="str">
        <f t="array" ref="A17">IFERROR(INDEX('Annex 2 Designated EHV charges'!$D$10:$D$10, MATCH(0, IF(ISBLANK('Annex 2 Designated EHV charges'!$D$10:$D$10),1, COUNTIF(A$4:$A16, 'Annex 2 Designated EHV charges'!$D$10:$D$10)), 0)),"")</f>
        <v/>
      </c>
      <c r="B17" s="95" t="str">
        <f>IF($A17="","",VLOOKUP($A17,'Annex 2 Designated EHV charges'!$D:$O,2,0))</f>
        <v/>
      </c>
      <c r="C17" s="96" t="str">
        <f>IF($A17="","",VLOOKUP($A17,'Annex 2 Designated EHV charges'!$D:$O,3,0))</f>
        <v/>
      </c>
      <c r="D17" s="95" t="str">
        <f>IF($A17="","",VLOOKUP($A17,'Annex 2 Designated EHV charges'!$D:$O,4,0))</f>
        <v/>
      </c>
      <c r="E17" s="97" t="str">
        <f>IFERROR(IF(VLOOKUP($A17,'Annex 2 Designated EHV charges'!$D:$P,10,FALSE)=0,"",VLOOKUP($A17,'Annex 2 Designated EHV charges'!$D:$P,10,FALSE)),"")</f>
        <v/>
      </c>
      <c r="F17" s="98" t="str">
        <f>IFERROR(IF(VLOOKUP($A17,'Annex 2 Designated EHV charges'!$D:$P,11,FALSE)=0,"",VLOOKUP($A17,'Annex 2 Designated EHV charges'!$D:$P,11,FALSE)),"")</f>
        <v/>
      </c>
      <c r="G17" s="99" t="str">
        <f>IFERROR(IF(VLOOKUP($A17,'Annex 2 Designated EHV charges'!$D:$P,12,FALSE)=0,"",VLOOKUP($A17,'Annex 2 Designated EHV charges'!$D:$P,12,FALSE)),"")</f>
        <v/>
      </c>
      <c r="H17" s="99" t="str">
        <f>IFERROR(IF(VLOOKUP($A17,'Annex 2 Designated EHV charges'!$D:$P,13,FALSE)=0,"",VLOOKUP($A17,'Annex 2 Designated EHV charges'!$D:$P,13,FALSE)),"")</f>
        <v/>
      </c>
    </row>
    <row r="18" spans="1:8" ht="12.75" customHeight="1" x14ac:dyDescent="0.2">
      <c r="A18" s="96" t="str">
        <f t="array" ref="A18">IFERROR(INDEX('Annex 2 Designated EHV charges'!$D$10:$D$10, MATCH(0, IF(ISBLANK('Annex 2 Designated EHV charges'!$D$10:$D$10),1, COUNTIF(A$4:$A17, 'Annex 2 Designated EHV charges'!$D$10:$D$10)), 0)),"")</f>
        <v/>
      </c>
      <c r="B18" s="95" t="str">
        <f>IF($A18="","",VLOOKUP($A18,'Annex 2 Designated EHV charges'!$D:$O,2,0))</f>
        <v/>
      </c>
      <c r="C18" s="96" t="str">
        <f>IF($A18="","",VLOOKUP($A18,'Annex 2 Designated EHV charges'!$D:$O,3,0))</f>
        <v/>
      </c>
      <c r="D18" s="95" t="str">
        <f>IF($A18="","",VLOOKUP($A18,'Annex 2 Designated EHV charges'!$D:$O,4,0))</f>
        <v/>
      </c>
      <c r="E18" s="97" t="str">
        <f>IFERROR(IF(VLOOKUP($A18,'Annex 2 Designated EHV charges'!$D:$P,10,FALSE)=0,"",VLOOKUP($A18,'Annex 2 Designated EHV charges'!$D:$P,10,FALSE)),"")</f>
        <v/>
      </c>
      <c r="F18" s="98" t="str">
        <f>IFERROR(IF(VLOOKUP($A18,'Annex 2 Designated EHV charges'!$D:$P,11,FALSE)=0,"",VLOOKUP($A18,'Annex 2 Designated EHV charges'!$D:$P,11,FALSE)),"")</f>
        <v/>
      </c>
      <c r="G18" s="99" t="str">
        <f>IFERROR(IF(VLOOKUP($A18,'Annex 2 Designated EHV charges'!$D:$P,12,FALSE)=0,"",VLOOKUP($A18,'Annex 2 Designated EHV charges'!$D:$P,12,FALSE)),"")</f>
        <v/>
      </c>
      <c r="H18" s="99" t="str">
        <f>IFERROR(IF(VLOOKUP($A18,'Annex 2 Designated EHV charges'!$D:$P,13,FALSE)=0,"",VLOOKUP($A18,'Annex 2 Designated EHV charges'!$D:$P,13,FALSE)),"")</f>
        <v/>
      </c>
    </row>
    <row r="19" spans="1:8" ht="12.75" customHeight="1" x14ac:dyDescent="0.2">
      <c r="A19" s="96" t="str">
        <f t="array" ref="A19">IFERROR(INDEX('Annex 2 Designated EHV charges'!$D$10:$D$10, MATCH(0, IF(ISBLANK('Annex 2 Designated EHV charges'!$D$10:$D$10),1, COUNTIF(A$4:$A18, 'Annex 2 Designated EHV charges'!$D$10:$D$10)), 0)),"")</f>
        <v/>
      </c>
      <c r="B19" s="95" t="str">
        <f>IF($A19="","",VLOOKUP($A19,'Annex 2 Designated EHV charges'!$D:$O,2,0))</f>
        <v/>
      </c>
      <c r="C19" s="96" t="str">
        <f>IF($A19="","",VLOOKUP($A19,'Annex 2 Designated EHV charges'!$D:$O,3,0))</f>
        <v/>
      </c>
      <c r="D19" s="95" t="str">
        <f>IF($A19="","",VLOOKUP($A19,'Annex 2 Designated EHV charges'!$D:$O,4,0))</f>
        <v/>
      </c>
      <c r="E19" s="97" t="str">
        <f>IFERROR(IF(VLOOKUP($A19,'Annex 2 Designated EHV charges'!$D:$P,10,FALSE)=0,"",VLOOKUP($A19,'Annex 2 Designated EHV charges'!$D:$P,10,FALSE)),"")</f>
        <v/>
      </c>
      <c r="F19" s="98" t="str">
        <f>IFERROR(IF(VLOOKUP($A19,'Annex 2 Designated EHV charges'!$D:$P,11,FALSE)=0,"",VLOOKUP($A19,'Annex 2 Designated EHV charges'!$D:$P,11,FALSE)),"")</f>
        <v/>
      </c>
      <c r="G19" s="99" t="str">
        <f>IFERROR(IF(VLOOKUP($A19,'Annex 2 Designated EHV charges'!$D:$P,12,FALSE)=0,"",VLOOKUP($A19,'Annex 2 Designated EHV charges'!$D:$P,12,FALSE)),"")</f>
        <v/>
      </c>
      <c r="H19" s="99" t="str">
        <f>IFERROR(IF(VLOOKUP($A19,'Annex 2 Designated EHV charges'!$D:$P,13,FALSE)=0,"",VLOOKUP($A19,'Annex 2 Designated EHV charges'!$D:$P,13,FALSE)),"")</f>
        <v/>
      </c>
    </row>
    <row r="20" spans="1:8" ht="12.75" customHeight="1" x14ac:dyDescent="0.2">
      <c r="A20" s="96" t="str">
        <f t="array" ref="A20">IFERROR(INDEX('Annex 2 Designated EHV charges'!$D$10:$D$10, MATCH(0, IF(ISBLANK('Annex 2 Designated EHV charges'!$D$10:$D$10),1, COUNTIF(A$4:$A19, 'Annex 2 Designated EHV charges'!$D$10:$D$10)), 0)),"")</f>
        <v/>
      </c>
      <c r="B20" s="95" t="str">
        <f>IF($A20="","",VLOOKUP($A20,'Annex 2 Designated EHV charges'!$D:$O,2,0))</f>
        <v/>
      </c>
      <c r="C20" s="96" t="str">
        <f>IF($A20="","",VLOOKUP($A20,'Annex 2 Designated EHV charges'!$D:$O,3,0))</f>
        <v/>
      </c>
      <c r="D20" s="95" t="str">
        <f>IF($A20="","",VLOOKUP($A20,'Annex 2 Designated EHV charges'!$D:$O,4,0))</f>
        <v/>
      </c>
      <c r="E20" s="97" t="str">
        <f>IFERROR(IF(VLOOKUP($A20,'Annex 2 Designated EHV charges'!$D:$P,10,FALSE)=0,"",VLOOKUP($A20,'Annex 2 Designated EHV charges'!$D:$P,10,FALSE)),"")</f>
        <v/>
      </c>
      <c r="F20" s="98" t="str">
        <f>IFERROR(IF(VLOOKUP($A20,'Annex 2 Designated EHV charges'!$D:$P,11,FALSE)=0,"",VLOOKUP($A20,'Annex 2 Designated EHV charges'!$D:$P,11,FALSE)),"")</f>
        <v/>
      </c>
      <c r="G20" s="99" t="str">
        <f>IFERROR(IF(VLOOKUP($A20,'Annex 2 Designated EHV charges'!$D:$P,12,FALSE)=0,"",VLOOKUP($A20,'Annex 2 Designated EHV charges'!$D:$P,12,FALSE)),"")</f>
        <v/>
      </c>
      <c r="H20" s="99" t="str">
        <f>IFERROR(IF(VLOOKUP($A20,'Annex 2 Designated EHV charges'!$D:$P,13,FALSE)=0,"",VLOOKUP($A20,'Annex 2 Designated EHV charges'!$D:$P,13,FALSE)),"")</f>
        <v/>
      </c>
    </row>
    <row r="21" spans="1:8" ht="12.75" customHeight="1" x14ac:dyDescent="0.2">
      <c r="A21" s="96" t="str">
        <f t="array" ref="A21">IFERROR(INDEX('Annex 2 Designated EHV charges'!$D$10:$D$10, MATCH(0, IF(ISBLANK('Annex 2 Designated EHV charges'!$D$10:$D$10),1, COUNTIF(A$4:$A20, 'Annex 2 Designated EHV charges'!$D$10:$D$10)), 0)),"")</f>
        <v/>
      </c>
      <c r="B21" s="95" t="str">
        <f>IF($A21="","",VLOOKUP($A21,'Annex 2 Designated EHV charges'!$D:$O,2,0))</f>
        <v/>
      </c>
      <c r="C21" s="96" t="str">
        <f>IF($A21="","",VLOOKUP($A21,'Annex 2 Designated EHV charges'!$D:$O,3,0))</f>
        <v/>
      </c>
      <c r="D21" s="95" t="str">
        <f>IF($A21="","",VLOOKUP($A21,'Annex 2 Designated EHV charges'!$D:$O,4,0))</f>
        <v/>
      </c>
      <c r="E21" s="97" t="str">
        <f>IFERROR(IF(VLOOKUP($A21,'Annex 2 Designated EHV charges'!$D:$P,10,FALSE)=0,"",VLOOKUP($A21,'Annex 2 Designated EHV charges'!$D:$P,10,FALSE)),"")</f>
        <v/>
      </c>
      <c r="F21" s="98" t="str">
        <f>IFERROR(IF(VLOOKUP($A21,'Annex 2 Designated EHV charges'!$D:$P,11,FALSE)=0,"",VLOOKUP($A21,'Annex 2 Designated EHV charges'!$D:$P,11,FALSE)),"")</f>
        <v/>
      </c>
      <c r="G21" s="99" t="str">
        <f>IFERROR(IF(VLOOKUP($A21,'Annex 2 Designated EHV charges'!$D:$P,12,FALSE)=0,"",VLOOKUP($A21,'Annex 2 Designated EHV charges'!$D:$P,12,FALSE)),"")</f>
        <v/>
      </c>
      <c r="H21" s="99" t="str">
        <f>IFERROR(IF(VLOOKUP($A21,'Annex 2 Designated EHV charges'!$D:$P,13,FALSE)=0,"",VLOOKUP($A21,'Annex 2 Designated EHV charges'!$D:$P,13,FALSE)),"")</f>
        <v/>
      </c>
    </row>
    <row r="22" spans="1:8" ht="12.75" customHeight="1" x14ac:dyDescent="0.2">
      <c r="A22" s="96" t="str">
        <f t="array" ref="A22">IFERROR(INDEX('Annex 2 Designated EHV charges'!$D$10:$D$10, MATCH(0, IF(ISBLANK('Annex 2 Designated EHV charges'!$D$10:$D$10),1, COUNTIF(A$4:$A21, 'Annex 2 Designated EHV charges'!$D$10:$D$10)), 0)),"")</f>
        <v/>
      </c>
      <c r="B22" s="95" t="str">
        <f>IF($A22="","",VLOOKUP($A22,'Annex 2 Designated EHV charges'!$D:$O,2,0))</f>
        <v/>
      </c>
      <c r="C22" s="96" t="str">
        <f>IF($A22="","",VLOOKUP($A22,'Annex 2 Designated EHV charges'!$D:$O,3,0))</f>
        <v/>
      </c>
      <c r="D22" s="95" t="str">
        <f>IF($A22="","",VLOOKUP($A22,'Annex 2 Designated EHV charges'!$D:$O,4,0))</f>
        <v/>
      </c>
      <c r="E22" s="97" t="str">
        <f>IFERROR(IF(VLOOKUP($A22,'Annex 2 Designated EHV charges'!$D:$P,10,FALSE)=0,"",VLOOKUP($A22,'Annex 2 Designated EHV charges'!$D:$P,10,FALSE)),"")</f>
        <v/>
      </c>
      <c r="F22" s="98" t="str">
        <f>IFERROR(IF(VLOOKUP($A22,'Annex 2 Designated EHV charges'!$D:$P,11,FALSE)=0,"",VLOOKUP($A22,'Annex 2 Designated EHV charges'!$D:$P,11,FALSE)),"")</f>
        <v/>
      </c>
      <c r="G22" s="99" t="str">
        <f>IFERROR(IF(VLOOKUP($A22,'Annex 2 Designated EHV charges'!$D:$P,12,FALSE)=0,"",VLOOKUP($A22,'Annex 2 Designated EHV charges'!$D:$P,12,FALSE)),"")</f>
        <v/>
      </c>
      <c r="H22" s="99" t="str">
        <f>IFERROR(IF(VLOOKUP($A22,'Annex 2 Designated EHV charges'!$D:$P,13,FALSE)=0,"",VLOOKUP($A22,'Annex 2 Designated EHV charges'!$D:$P,13,FALSE)),"")</f>
        <v/>
      </c>
    </row>
    <row r="23" spans="1:8" ht="12.75" customHeight="1" x14ac:dyDescent="0.2">
      <c r="A23" s="96" t="str">
        <f t="array" ref="A23">IFERROR(INDEX('Annex 2 Designated EHV charges'!$D$10:$D$10, MATCH(0, IF(ISBLANK('Annex 2 Designated EHV charges'!$D$10:$D$10),1, COUNTIF(A$4:$A22, 'Annex 2 Designated EHV charges'!$D$10:$D$10)), 0)),"")</f>
        <v/>
      </c>
      <c r="B23" s="95" t="str">
        <f>IF($A23="","",VLOOKUP($A23,'Annex 2 Designated EHV charges'!$D:$O,2,0))</f>
        <v/>
      </c>
      <c r="C23" s="96" t="str">
        <f>IF($A23="","",VLOOKUP($A23,'Annex 2 Designated EHV charges'!$D:$O,3,0))</f>
        <v/>
      </c>
      <c r="D23" s="95" t="str">
        <f>IF($A23="","",VLOOKUP($A23,'Annex 2 Designated EHV charges'!$D:$O,4,0))</f>
        <v/>
      </c>
      <c r="E23" s="97" t="str">
        <f>IFERROR(IF(VLOOKUP($A23,'Annex 2 Designated EHV charges'!$D:$P,10,FALSE)=0,"",VLOOKUP($A23,'Annex 2 Designated EHV charges'!$D:$P,10,FALSE)),"")</f>
        <v/>
      </c>
      <c r="F23" s="98" t="str">
        <f>IFERROR(IF(VLOOKUP($A23,'Annex 2 Designated EHV charges'!$D:$P,11,FALSE)=0,"",VLOOKUP($A23,'Annex 2 Designated EHV charges'!$D:$P,11,FALSE)),"")</f>
        <v/>
      </c>
      <c r="G23" s="99" t="str">
        <f>IFERROR(IF(VLOOKUP($A23,'Annex 2 Designated EHV charges'!$D:$P,12,FALSE)=0,"",VLOOKUP($A23,'Annex 2 Designated EHV charges'!$D:$P,12,FALSE)),"")</f>
        <v/>
      </c>
      <c r="H23" s="99" t="str">
        <f>IFERROR(IF(VLOOKUP($A23,'Annex 2 Designated EHV charges'!$D:$P,13,FALSE)=0,"",VLOOKUP($A23,'Annex 2 Designated EHV charges'!$D:$P,13,FALSE)),"")</f>
        <v/>
      </c>
    </row>
    <row r="24" spans="1:8" ht="12.75" customHeight="1" x14ac:dyDescent="0.2">
      <c r="A24" s="96" t="str">
        <f t="array" ref="A24">IFERROR(INDEX('Annex 2 Designated EHV charges'!$D$10:$D$10, MATCH(0, IF(ISBLANK('Annex 2 Designated EHV charges'!$D$10:$D$10),1, COUNTIF(A$4:$A23, 'Annex 2 Designated EHV charges'!$D$10:$D$10)), 0)),"")</f>
        <v/>
      </c>
      <c r="B24" s="95" t="str">
        <f>IF($A24="","",VLOOKUP($A24,'Annex 2 Designated EHV charges'!$D:$O,2,0))</f>
        <v/>
      </c>
      <c r="C24" s="96" t="str">
        <f>IF($A24="","",VLOOKUP($A24,'Annex 2 Designated EHV charges'!$D:$O,3,0))</f>
        <v/>
      </c>
      <c r="D24" s="95" t="str">
        <f>IF($A24="","",VLOOKUP($A24,'Annex 2 Designated EHV charges'!$D:$O,4,0))</f>
        <v/>
      </c>
      <c r="E24" s="97" t="str">
        <f>IFERROR(IF(VLOOKUP($A24,'Annex 2 Designated EHV charges'!$D:$P,10,FALSE)=0,"",VLOOKUP($A24,'Annex 2 Designated EHV charges'!$D:$P,10,FALSE)),"")</f>
        <v/>
      </c>
      <c r="F24" s="98" t="str">
        <f>IFERROR(IF(VLOOKUP($A24,'Annex 2 Designated EHV charges'!$D:$P,11,FALSE)=0,"",VLOOKUP($A24,'Annex 2 Designated EHV charges'!$D:$P,11,FALSE)),"")</f>
        <v/>
      </c>
      <c r="G24" s="99" t="str">
        <f>IFERROR(IF(VLOOKUP($A24,'Annex 2 Designated EHV charges'!$D:$P,12,FALSE)=0,"",VLOOKUP($A24,'Annex 2 Designated EHV charges'!$D:$P,12,FALSE)),"")</f>
        <v/>
      </c>
      <c r="H24" s="99" t="str">
        <f>IFERROR(IF(VLOOKUP($A24,'Annex 2 Designated EHV charges'!$D:$P,13,FALSE)=0,"",VLOOKUP($A24,'Annex 2 Designated EHV charges'!$D:$P,13,FALSE)),"")</f>
        <v/>
      </c>
    </row>
    <row r="25" spans="1:8" ht="12.75" customHeight="1" x14ac:dyDescent="0.2">
      <c r="A25" s="96" t="str">
        <f t="array" ref="A25">IFERROR(INDEX('Annex 2 Designated EHV charges'!$D$10:$D$10, MATCH(0, IF(ISBLANK('Annex 2 Designated EHV charges'!$D$10:$D$10),1, COUNTIF(A$4:$A24, 'Annex 2 Designated EHV charges'!$D$10:$D$10)), 0)),"")</f>
        <v/>
      </c>
      <c r="B25" s="95" t="str">
        <f>IF($A25="","",VLOOKUP($A25,'Annex 2 Designated EHV charges'!$D:$O,2,0))</f>
        <v/>
      </c>
      <c r="C25" s="96" t="str">
        <f>IF($A25="","",VLOOKUP($A25,'Annex 2 Designated EHV charges'!$D:$O,3,0))</f>
        <v/>
      </c>
      <c r="D25" s="95" t="str">
        <f>IF($A25="","",VLOOKUP($A25,'Annex 2 Designated EHV charges'!$D:$O,4,0))</f>
        <v/>
      </c>
      <c r="E25" s="97" t="str">
        <f>IFERROR(IF(VLOOKUP($A25,'Annex 2 Designated EHV charges'!$D:$P,10,FALSE)=0,"",VLOOKUP($A25,'Annex 2 Designated EHV charges'!$D:$P,10,FALSE)),"")</f>
        <v/>
      </c>
      <c r="F25" s="98" t="str">
        <f>IFERROR(IF(VLOOKUP($A25,'Annex 2 Designated EHV charges'!$D:$P,11,FALSE)=0,"",VLOOKUP($A25,'Annex 2 Designated EHV charges'!$D:$P,11,FALSE)),"")</f>
        <v/>
      </c>
      <c r="G25" s="99" t="str">
        <f>IFERROR(IF(VLOOKUP($A25,'Annex 2 Designated EHV charges'!$D:$P,12,FALSE)=0,"",VLOOKUP($A25,'Annex 2 Designated EHV charges'!$D:$P,12,FALSE)),"")</f>
        <v/>
      </c>
      <c r="H25" s="99" t="str">
        <f>IFERROR(IF(VLOOKUP($A25,'Annex 2 Designated EHV charges'!$D:$P,13,FALSE)=0,"",VLOOKUP($A25,'Annex 2 Designated EHV charges'!$D:$P,13,FALSE)),"")</f>
        <v/>
      </c>
    </row>
    <row r="26" spans="1:8" ht="12.75" customHeight="1" x14ac:dyDescent="0.2">
      <c r="A26" s="96" t="str">
        <f t="array" ref="A26">IFERROR(INDEX('Annex 2 Designated EHV charges'!$D$10:$D$10, MATCH(0, IF(ISBLANK('Annex 2 Designated EHV charges'!$D$10:$D$10),1, COUNTIF(A$4:$A25, 'Annex 2 Designated EHV charges'!$D$10:$D$10)), 0)),"")</f>
        <v/>
      </c>
      <c r="B26" s="95" t="str">
        <f>IF($A26="","",VLOOKUP($A26,'Annex 2 Designated EHV charges'!$D:$O,2,0))</f>
        <v/>
      </c>
      <c r="C26" s="96" t="str">
        <f>IF($A26="","",VLOOKUP($A26,'Annex 2 Designated EHV charges'!$D:$O,3,0))</f>
        <v/>
      </c>
      <c r="D26" s="95" t="str">
        <f>IF($A26="","",VLOOKUP($A26,'Annex 2 Designated EHV charges'!$D:$O,4,0))</f>
        <v/>
      </c>
      <c r="E26" s="97" t="str">
        <f>IFERROR(IF(VLOOKUP($A26,'Annex 2 Designated EHV charges'!$D:$P,10,FALSE)=0,"",VLOOKUP($A26,'Annex 2 Designated EHV charges'!$D:$P,10,FALSE)),"")</f>
        <v/>
      </c>
      <c r="F26" s="98" t="str">
        <f>IFERROR(IF(VLOOKUP($A26,'Annex 2 Designated EHV charges'!$D:$P,11,FALSE)=0,"",VLOOKUP($A26,'Annex 2 Designated EHV charges'!$D:$P,11,FALSE)),"")</f>
        <v/>
      </c>
      <c r="G26" s="99" t="str">
        <f>IFERROR(IF(VLOOKUP($A26,'Annex 2 Designated EHV charges'!$D:$P,12,FALSE)=0,"",VLOOKUP($A26,'Annex 2 Designated EHV charges'!$D:$P,12,FALSE)),"")</f>
        <v/>
      </c>
      <c r="H26" s="99" t="str">
        <f>IFERROR(IF(VLOOKUP($A26,'Annex 2 Designated EHV charges'!$D:$P,13,FALSE)=0,"",VLOOKUP($A26,'Annex 2 Designated EHV charges'!$D:$P,13,FALSE)),"")</f>
        <v/>
      </c>
    </row>
    <row r="27" spans="1:8" ht="12.75" customHeight="1" x14ac:dyDescent="0.2">
      <c r="A27" s="96" t="str">
        <f t="array" ref="A27">IFERROR(INDEX('Annex 2 Designated EHV charges'!$D$10:$D$10, MATCH(0, IF(ISBLANK('Annex 2 Designated EHV charges'!$D$10:$D$10),1, COUNTIF(A$4:$A26, 'Annex 2 Designated EHV charges'!$D$10:$D$10)), 0)),"")</f>
        <v/>
      </c>
      <c r="B27" s="95" t="str">
        <f>IF($A27="","",VLOOKUP($A27,'Annex 2 Designated EHV charges'!$D:$O,2,0))</f>
        <v/>
      </c>
      <c r="C27" s="96" t="str">
        <f>IF($A27="","",VLOOKUP($A27,'Annex 2 Designated EHV charges'!$D:$O,3,0))</f>
        <v/>
      </c>
      <c r="D27" s="95" t="str">
        <f>IF($A27="","",VLOOKUP($A27,'Annex 2 Designated EHV charges'!$D:$O,4,0))</f>
        <v/>
      </c>
      <c r="E27" s="97" t="str">
        <f>IFERROR(IF(VLOOKUP($A27,'Annex 2 Designated EHV charges'!$D:$P,10,FALSE)=0,"",VLOOKUP($A27,'Annex 2 Designated EHV charges'!$D:$P,10,FALSE)),"")</f>
        <v/>
      </c>
      <c r="F27" s="98" t="str">
        <f>IFERROR(IF(VLOOKUP($A27,'Annex 2 Designated EHV charges'!$D:$P,11,FALSE)=0,"",VLOOKUP($A27,'Annex 2 Designated EHV charges'!$D:$P,11,FALSE)),"")</f>
        <v/>
      </c>
      <c r="G27" s="99" t="str">
        <f>IFERROR(IF(VLOOKUP($A27,'Annex 2 Designated EHV charges'!$D:$P,12,FALSE)=0,"",VLOOKUP($A27,'Annex 2 Designated EHV charges'!$D:$P,12,FALSE)),"")</f>
        <v/>
      </c>
      <c r="H27" s="99" t="str">
        <f>IFERROR(IF(VLOOKUP($A27,'Annex 2 Designated EHV charges'!$D:$P,13,FALSE)=0,"",VLOOKUP($A27,'Annex 2 Designated EHV charges'!$D:$P,13,FALSE)),"")</f>
        <v/>
      </c>
    </row>
    <row r="28" spans="1:8" ht="12.75" customHeight="1" x14ac:dyDescent="0.2">
      <c r="A28" s="96" t="str">
        <f t="array" ref="A28">IFERROR(INDEX('Annex 2 Designated EHV charges'!$D$10:$D$10, MATCH(0, IF(ISBLANK('Annex 2 Designated EHV charges'!$D$10:$D$10),1, COUNTIF(A$4:$A27, 'Annex 2 Designated EHV charges'!$D$10:$D$10)), 0)),"")</f>
        <v/>
      </c>
      <c r="B28" s="95" t="str">
        <f>IF($A28="","",VLOOKUP($A28,'Annex 2 Designated EHV charges'!$D:$O,2,0))</f>
        <v/>
      </c>
      <c r="C28" s="96" t="str">
        <f>IF($A28="","",VLOOKUP($A28,'Annex 2 Designated EHV charges'!$D:$O,3,0))</f>
        <v/>
      </c>
      <c r="D28" s="95" t="str">
        <f>IF($A28="","",VLOOKUP($A28,'Annex 2 Designated EHV charges'!$D:$O,4,0))</f>
        <v/>
      </c>
      <c r="E28" s="97" t="str">
        <f>IFERROR(IF(VLOOKUP($A28,'Annex 2 Designated EHV charges'!$D:$P,10,FALSE)=0,"",VLOOKUP($A28,'Annex 2 Designated EHV charges'!$D:$P,10,FALSE)),"")</f>
        <v/>
      </c>
      <c r="F28" s="98" t="str">
        <f>IFERROR(IF(VLOOKUP($A28,'Annex 2 Designated EHV charges'!$D:$P,11,FALSE)=0,"",VLOOKUP($A28,'Annex 2 Designated EHV charges'!$D:$P,11,FALSE)),"")</f>
        <v/>
      </c>
      <c r="G28" s="99" t="str">
        <f>IFERROR(IF(VLOOKUP($A28,'Annex 2 Designated EHV charges'!$D:$P,12,FALSE)=0,"",VLOOKUP($A28,'Annex 2 Designated EHV charges'!$D:$P,12,FALSE)),"")</f>
        <v/>
      </c>
      <c r="H28" s="99" t="str">
        <f>IFERROR(IF(VLOOKUP($A28,'Annex 2 Designated EHV charges'!$D:$P,13,FALSE)=0,"",VLOOKUP($A28,'Annex 2 Designated EHV charges'!$D:$P,13,FALSE)),"")</f>
        <v/>
      </c>
    </row>
    <row r="29" spans="1:8" ht="12.75" customHeight="1" x14ac:dyDescent="0.2">
      <c r="A29" s="96" t="str">
        <f t="array" ref="A29">IFERROR(INDEX('Annex 2 Designated EHV charges'!$D$10:$D$10, MATCH(0, IF(ISBLANK('Annex 2 Designated EHV charges'!$D$10:$D$10),1, COUNTIF(A$4:$A28, 'Annex 2 Designated EHV charges'!$D$10:$D$10)), 0)),"")</f>
        <v/>
      </c>
      <c r="B29" s="95" t="str">
        <f>IF($A29="","",VLOOKUP($A29,'Annex 2 Designated EHV charges'!$D:$O,2,0))</f>
        <v/>
      </c>
      <c r="C29" s="96" t="str">
        <f>IF($A29="","",VLOOKUP($A29,'Annex 2 Designated EHV charges'!$D:$O,3,0))</f>
        <v/>
      </c>
      <c r="D29" s="95" t="str">
        <f>IF($A29="","",VLOOKUP($A29,'Annex 2 Designated EHV charges'!$D:$O,4,0))</f>
        <v/>
      </c>
      <c r="E29" s="97" t="str">
        <f>IFERROR(IF(VLOOKUP($A29,'Annex 2 Designated EHV charges'!$D:$P,10,FALSE)=0,"",VLOOKUP($A29,'Annex 2 Designated EHV charges'!$D:$P,10,FALSE)),"")</f>
        <v/>
      </c>
      <c r="F29" s="98" t="str">
        <f>IFERROR(IF(VLOOKUP($A29,'Annex 2 Designated EHV charges'!$D:$P,11,FALSE)=0,"",VLOOKUP($A29,'Annex 2 Designated EHV charges'!$D:$P,11,FALSE)),"")</f>
        <v/>
      </c>
      <c r="G29" s="99" t="str">
        <f>IFERROR(IF(VLOOKUP($A29,'Annex 2 Designated EHV charges'!$D:$P,12,FALSE)=0,"",VLOOKUP($A29,'Annex 2 Designated EHV charges'!$D:$P,12,FALSE)),"")</f>
        <v/>
      </c>
      <c r="H29" s="99" t="str">
        <f>IFERROR(IF(VLOOKUP($A29,'Annex 2 Designated EHV charges'!$D:$P,13,FALSE)=0,"",VLOOKUP($A29,'Annex 2 Designated EHV charges'!$D:$P,13,FALSE)),"")</f>
        <v/>
      </c>
    </row>
    <row r="30" spans="1:8" ht="12.75" customHeight="1" x14ac:dyDescent="0.2">
      <c r="A30" s="96" t="str">
        <f t="array" ref="A30">IFERROR(INDEX('Annex 2 Designated EHV charges'!$D$10:$D$10, MATCH(0, IF(ISBLANK('Annex 2 Designated EHV charges'!$D$10:$D$10),1, COUNTIF(A$4:$A29, 'Annex 2 Designated EHV charges'!$D$10:$D$10)), 0)),"")</f>
        <v/>
      </c>
      <c r="B30" s="95" t="str">
        <f>IF($A30="","",VLOOKUP($A30,'Annex 2 Designated EHV charges'!$D:$O,2,0))</f>
        <v/>
      </c>
      <c r="C30" s="96" t="str">
        <f>IF($A30="","",VLOOKUP($A30,'Annex 2 Designated EHV charges'!$D:$O,3,0))</f>
        <v/>
      </c>
      <c r="D30" s="95" t="str">
        <f>IF($A30="","",VLOOKUP($A30,'Annex 2 Designated EHV charges'!$D:$O,4,0))</f>
        <v/>
      </c>
      <c r="E30" s="97" t="str">
        <f>IFERROR(IF(VLOOKUP($A30,'Annex 2 Designated EHV charges'!$D:$P,10,FALSE)=0,"",VLOOKUP($A30,'Annex 2 Designated EHV charges'!$D:$P,10,FALSE)),"")</f>
        <v/>
      </c>
      <c r="F30" s="98" t="str">
        <f>IFERROR(IF(VLOOKUP($A30,'Annex 2 Designated EHV charges'!$D:$P,11,FALSE)=0,"",VLOOKUP($A30,'Annex 2 Designated EHV charges'!$D:$P,11,FALSE)),"")</f>
        <v/>
      </c>
      <c r="G30" s="99" t="str">
        <f>IFERROR(IF(VLOOKUP($A30,'Annex 2 Designated EHV charges'!$D:$P,12,FALSE)=0,"",VLOOKUP($A30,'Annex 2 Designated EHV charges'!$D:$P,12,FALSE)),"")</f>
        <v/>
      </c>
      <c r="H30" s="99" t="str">
        <f>IFERROR(IF(VLOOKUP($A30,'Annex 2 Designated EHV charges'!$D:$P,13,FALSE)=0,"",VLOOKUP($A30,'Annex 2 Designated EHV charges'!$D:$P,13,FALSE)),"")</f>
        <v/>
      </c>
    </row>
    <row r="31" spans="1:8" ht="12.75" customHeight="1" x14ac:dyDescent="0.2">
      <c r="A31" s="96" t="str">
        <f t="array" ref="A31">IFERROR(INDEX('Annex 2 Designated EHV charges'!$D$10:$D$10, MATCH(0, IF(ISBLANK('Annex 2 Designated EHV charges'!$D$10:$D$10),1, COUNTIF(A$4:$A30, 'Annex 2 Designated EHV charges'!$D$10:$D$10)), 0)),"")</f>
        <v/>
      </c>
      <c r="B31" s="95" t="str">
        <f>IF($A31="","",VLOOKUP($A31,'Annex 2 Designated EHV charges'!$D:$O,2,0))</f>
        <v/>
      </c>
      <c r="C31" s="96" t="str">
        <f>IF($A31="","",VLOOKUP($A31,'Annex 2 Designated EHV charges'!$D:$O,3,0))</f>
        <v/>
      </c>
      <c r="D31" s="95" t="str">
        <f>IF($A31="","",VLOOKUP($A31,'Annex 2 Designated EHV charges'!$D:$O,4,0))</f>
        <v/>
      </c>
      <c r="E31" s="97" t="str">
        <f>IFERROR(IF(VLOOKUP($A31,'Annex 2 Designated EHV charges'!$D:$P,10,FALSE)=0,"",VLOOKUP($A31,'Annex 2 Designated EHV charges'!$D:$P,10,FALSE)),"")</f>
        <v/>
      </c>
      <c r="F31" s="98" t="str">
        <f>IFERROR(IF(VLOOKUP($A31,'Annex 2 Designated EHV charges'!$D:$P,11,FALSE)=0,"",VLOOKUP($A31,'Annex 2 Designated EHV charges'!$D:$P,11,FALSE)),"")</f>
        <v/>
      </c>
      <c r="G31" s="99" t="str">
        <f>IFERROR(IF(VLOOKUP($A31,'Annex 2 Designated EHV charges'!$D:$P,12,FALSE)=0,"",VLOOKUP($A31,'Annex 2 Designated EHV charges'!$D:$P,12,FALSE)),"")</f>
        <v/>
      </c>
      <c r="H31" s="99" t="str">
        <f>IFERROR(IF(VLOOKUP($A31,'Annex 2 Designated EHV charges'!$D:$P,13,FALSE)=0,"",VLOOKUP($A31,'Annex 2 Designated EHV charges'!$D:$P,13,FALSE)),"")</f>
        <v/>
      </c>
    </row>
    <row r="32" spans="1:8" ht="12.75" customHeight="1" x14ac:dyDescent="0.2">
      <c r="A32" s="96" t="str">
        <f t="array" ref="A32">IFERROR(INDEX('Annex 2 Designated EHV charges'!$D$10:$D$10, MATCH(0, IF(ISBLANK('Annex 2 Designated EHV charges'!$D$10:$D$10),1, COUNTIF(A$4:$A31, 'Annex 2 Designated EHV charges'!$D$10:$D$10)), 0)),"")</f>
        <v/>
      </c>
      <c r="B32" s="95" t="str">
        <f>IF($A32="","",VLOOKUP($A32,'Annex 2 Designated EHV charges'!$D:$O,2,0))</f>
        <v/>
      </c>
      <c r="C32" s="96" t="str">
        <f>IF($A32="","",VLOOKUP($A32,'Annex 2 Designated EHV charges'!$D:$O,3,0))</f>
        <v/>
      </c>
      <c r="D32" s="95" t="str">
        <f>IF($A32="","",VLOOKUP($A32,'Annex 2 Designated EHV charges'!$D:$O,4,0))</f>
        <v/>
      </c>
      <c r="E32" s="97" t="str">
        <f>IFERROR(IF(VLOOKUP($A32,'Annex 2 Designated EHV charges'!$D:$P,10,FALSE)=0,"",VLOOKUP($A32,'Annex 2 Designated EHV charges'!$D:$P,10,FALSE)),"")</f>
        <v/>
      </c>
      <c r="F32" s="98" t="str">
        <f>IFERROR(IF(VLOOKUP($A32,'Annex 2 Designated EHV charges'!$D:$P,11,FALSE)=0,"",VLOOKUP($A32,'Annex 2 Designated EHV charges'!$D:$P,11,FALSE)),"")</f>
        <v/>
      </c>
      <c r="G32" s="99" t="str">
        <f>IFERROR(IF(VLOOKUP($A32,'Annex 2 Designated EHV charges'!$D:$P,12,FALSE)=0,"",VLOOKUP($A32,'Annex 2 Designated EHV charges'!$D:$P,12,FALSE)),"")</f>
        <v/>
      </c>
      <c r="H32" s="99" t="str">
        <f>IFERROR(IF(VLOOKUP($A32,'Annex 2 Designated EHV charges'!$D:$P,13,FALSE)=0,"",VLOOKUP($A32,'Annex 2 Designated EHV charges'!$D:$P,13,FALSE)),"")</f>
        <v/>
      </c>
    </row>
    <row r="33" spans="1:8" ht="12.75" customHeight="1" x14ac:dyDescent="0.2">
      <c r="A33" s="96" t="str">
        <f t="array" ref="A33">IFERROR(INDEX('Annex 2 Designated EHV charges'!$D$10:$D$10, MATCH(0, IF(ISBLANK('Annex 2 Designated EHV charges'!$D$10:$D$10),1, COUNTIF(A$4:$A32, 'Annex 2 Designated EHV charges'!$D$10:$D$10)), 0)),"")</f>
        <v/>
      </c>
      <c r="B33" s="95" t="str">
        <f>IF($A33="","",VLOOKUP($A33,'Annex 2 Designated EHV charges'!$D:$O,2,0))</f>
        <v/>
      </c>
      <c r="C33" s="96" t="str">
        <f>IF($A33="","",VLOOKUP($A33,'Annex 2 Designated EHV charges'!$D:$O,3,0))</f>
        <v/>
      </c>
      <c r="D33" s="95" t="str">
        <f>IF($A33="","",VLOOKUP($A33,'Annex 2 Designated EHV charges'!$D:$O,4,0))</f>
        <v/>
      </c>
      <c r="E33" s="97" t="str">
        <f>IFERROR(IF(VLOOKUP($A33,'Annex 2 Designated EHV charges'!$D:$P,10,FALSE)=0,"",VLOOKUP($A33,'Annex 2 Designated EHV charges'!$D:$P,10,FALSE)),"")</f>
        <v/>
      </c>
      <c r="F33" s="98" t="str">
        <f>IFERROR(IF(VLOOKUP($A33,'Annex 2 Designated EHV charges'!$D:$P,11,FALSE)=0,"",VLOOKUP($A33,'Annex 2 Designated EHV charges'!$D:$P,11,FALSE)),"")</f>
        <v/>
      </c>
      <c r="G33" s="99" t="str">
        <f>IFERROR(IF(VLOOKUP($A33,'Annex 2 Designated EHV charges'!$D:$P,12,FALSE)=0,"",VLOOKUP($A33,'Annex 2 Designated EHV charges'!$D:$P,12,FALSE)),"")</f>
        <v/>
      </c>
      <c r="H33" s="99" t="str">
        <f>IFERROR(IF(VLOOKUP($A33,'Annex 2 Designated EHV charges'!$D:$P,13,FALSE)=0,"",VLOOKUP($A33,'Annex 2 Designated EHV charges'!$D:$P,13,FALSE)),"")</f>
        <v/>
      </c>
    </row>
    <row r="34" spans="1:8" ht="12.75" customHeight="1" x14ac:dyDescent="0.2">
      <c r="A34" s="96" t="str">
        <f t="array" ref="A34">IFERROR(INDEX('Annex 2 Designated EHV charges'!$D$10:$D$10, MATCH(0, IF(ISBLANK('Annex 2 Designated EHV charges'!$D$10:$D$10),1, COUNTIF(A$4:$A33, 'Annex 2 Designated EHV charges'!$D$10:$D$10)), 0)),"")</f>
        <v/>
      </c>
      <c r="B34" s="95" t="str">
        <f>IF($A34="","",VLOOKUP($A34,'Annex 2 Designated EHV charges'!$D:$O,2,0))</f>
        <v/>
      </c>
      <c r="C34" s="96" t="str">
        <f>IF($A34="","",VLOOKUP($A34,'Annex 2 Designated EHV charges'!$D:$O,3,0))</f>
        <v/>
      </c>
      <c r="D34" s="95" t="str">
        <f>IF($A34="","",VLOOKUP($A34,'Annex 2 Designated EHV charges'!$D:$O,4,0))</f>
        <v/>
      </c>
      <c r="E34" s="97" t="str">
        <f>IFERROR(IF(VLOOKUP($A34,'Annex 2 Designated EHV charges'!$D:$P,10,FALSE)=0,"",VLOOKUP($A34,'Annex 2 Designated EHV charges'!$D:$P,10,FALSE)),"")</f>
        <v/>
      </c>
      <c r="F34" s="98" t="str">
        <f>IFERROR(IF(VLOOKUP($A34,'Annex 2 Designated EHV charges'!$D:$P,11,FALSE)=0,"",VLOOKUP($A34,'Annex 2 Designated EHV charges'!$D:$P,11,FALSE)),"")</f>
        <v/>
      </c>
      <c r="G34" s="99" t="str">
        <f>IFERROR(IF(VLOOKUP($A34,'Annex 2 Designated EHV charges'!$D:$P,12,FALSE)=0,"",VLOOKUP($A34,'Annex 2 Designated EHV charges'!$D:$P,12,FALSE)),"")</f>
        <v/>
      </c>
      <c r="H34" s="99" t="str">
        <f>IFERROR(IF(VLOOKUP($A34,'Annex 2 Designated EHV charges'!$D:$P,13,FALSE)=0,"",VLOOKUP($A34,'Annex 2 Designated EHV charges'!$D:$P,13,FALSE)),"")</f>
        <v/>
      </c>
    </row>
    <row r="35" spans="1:8" ht="12.75" customHeight="1" x14ac:dyDescent="0.2">
      <c r="A35" s="96" t="str">
        <f t="array" ref="A35">IFERROR(INDEX('Annex 2 Designated EHV charges'!$D$10:$D$10, MATCH(0, IF(ISBLANK('Annex 2 Designated EHV charges'!$D$10:$D$10),1, COUNTIF(A$4:$A34, 'Annex 2 Designated EHV charges'!$D$10:$D$10)), 0)),"")</f>
        <v/>
      </c>
      <c r="B35" s="95" t="str">
        <f>IF($A35="","",VLOOKUP($A35,'Annex 2 Designated EHV charges'!$D:$O,2,0))</f>
        <v/>
      </c>
      <c r="C35" s="96" t="str">
        <f>IF($A35="","",VLOOKUP($A35,'Annex 2 Designated EHV charges'!$D:$O,3,0))</f>
        <v/>
      </c>
      <c r="D35" s="95" t="str">
        <f>IF($A35="","",VLOOKUP($A35,'Annex 2 Designated EHV charges'!$D:$O,4,0))</f>
        <v/>
      </c>
      <c r="E35" s="97" t="str">
        <f>IFERROR(IF(VLOOKUP($A35,'Annex 2 Designated EHV charges'!$D:$P,10,FALSE)=0,"",VLOOKUP($A35,'Annex 2 Designated EHV charges'!$D:$P,10,FALSE)),"")</f>
        <v/>
      </c>
      <c r="F35" s="98" t="str">
        <f>IFERROR(IF(VLOOKUP($A35,'Annex 2 Designated EHV charges'!$D:$P,11,FALSE)=0,"",VLOOKUP($A35,'Annex 2 Designated EHV charges'!$D:$P,11,FALSE)),"")</f>
        <v/>
      </c>
      <c r="G35" s="99" t="str">
        <f>IFERROR(IF(VLOOKUP($A35,'Annex 2 Designated EHV charges'!$D:$P,12,FALSE)=0,"",VLOOKUP($A35,'Annex 2 Designated EHV charges'!$D:$P,12,FALSE)),"")</f>
        <v/>
      </c>
      <c r="H35" s="99" t="str">
        <f>IFERROR(IF(VLOOKUP($A35,'Annex 2 Designated EHV charges'!$D:$P,13,FALSE)=0,"",VLOOKUP($A35,'Annex 2 Designated EHV charges'!$D:$P,13,FALSE)),"")</f>
        <v/>
      </c>
    </row>
    <row r="36" spans="1:8" ht="12.75" customHeight="1" x14ac:dyDescent="0.2">
      <c r="A36" s="96" t="str">
        <f t="array" ref="A36">IFERROR(INDEX('Annex 2 Designated EHV charges'!$D$10:$D$10, MATCH(0, IF(ISBLANK('Annex 2 Designated EHV charges'!$D$10:$D$10),1, COUNTIF(A$4:$A35, 'Annex 2 Designated EHV charges'!$D$10:$D$10)), 0)),"")</f>
        <v/>
      </c>
      <c r="B36" s="95" t="str">
        <f>IF($A36="","",VLOOKUP($A36,'Annex 2 Designated EHV charges'!$D:$O,2,0))</f>
        <v/>
      </c>
      <c r="C36" s="96" t="str">
        <f>IF($A36="","",VLOOKUP($A36,'Annex 2 Designated EHV charges'!$D:$O,3,0))</f>
        <v/>
      </c>
      <c r="D36" s="95" t="str">
        <f>IF($A36="","",VLOOKUP($A36,'Annex 2 Designated EHV charges'!$D:$O,4,0))</f>
        <v/>
      </c>
      <c r="E36" s="97" t="str">
        <f>IFERROR(IF(VLOOKUP($A36,'Annex 2 Designated EHV charges'!$D:$P,10,FALSE)=0,"",VLOOKUP($A36,'Annex 2 Designated EHV charges'!$D:$P,10,FALSE)),"")</f>
        <v/>
      </c>
      <c r="F36" s="98" t="str">
        <f>IFERROR(IF(VLOOKUP($A36,'Annex 2 Designated EHV charges'!$D:$P,11,FALSE)=0,"",VLOOKUP($A36,'Annex 2 Designated EHV charges'!$D:$P,11,FALSE)),"")</f>
        <v/>
      </c>
      <c r="G36" s="99" t="str">
        <f>IFERROR(IF(VLOOKUP($A36,'Annex 2 Designated EHV charges'!$D:$P,12,FALSE)=0,"",VLOOKUP($A36,'Annex 2 Designated EHV charges'!$D:$P,12,FALSE)),"")</f>
        <v/>
      </c>
      <c r="H36" s="99" t="str">
        <f>IFERROR(IF(VLOOKUP($A36,'Annex 2 Designated EHV charges'!$D:$P,13,FALSE)=0,"",VLOOKUP($A36,'Annex 2 Designated EHV charges'!$D:$P,13,FALSE)),"")</f>
        <v/>
      </c>
    </row>
    <row r="37" spans="1:8" ht="12.75" customHeight="1" x14ac:dyDescent="0.2">
      <c r="A37" s="96" t="str">
        <f t="array" ref="A37">IFERROR(INDEX('Annex 2 Designated EHV charges'!$D$10:$D$10, MATCH(0, IF(ISBLANK('Annex 2 Designated EHV charges'!$D$10:$D$10),1, COUNTIF(A$4:$A36, 'Annex 2 Designated EHV charges'!$D$10:$D$10)), 0)),"")</f>
        <v/>
      </c>
      <c r="B37" s="95" t="str">
        <f>IF($A37="","",VLOOKUP($A37,'Annex 2 Designated EHV charges'!$D:$O,2,0))</f>
        <v/>
      </c>
      <c r="C37" s="96" t="str">
        <f>IF($A37="","",VLOOKUP($A37,'Annex 2 Designated EHV charges'!$D:$O,3,0))</f>
        <v/>
      </c>
      <c r="D37" s="95" t="str">
        <f>IF($A37="","",VLOOKUP($A37,'Annex 2 Designated EHV charges'!$D:$O,4,0))</f>
        <v/>
      </c>
      <c r="E37" s="97" t="str">
        <f>IFERROR(IF(VLOOKUP($A37,'Annex 2 Designated EHV charges'!$D:$P,10,FALSE)=0,"",VLOOKUP($A37,'Annex 2 Designated EHV charges'!$D:$P,10,FALSE)),"")</f>
        <v/>
      </c>
      <c r="F37" s="98" t="str">
        <f>IFERROR(IF(VLOOKUP($A37,'Annex 2 Designated EHV charges'!$D:$P,11,FALSE)=0,"",VLOOKUP($A37,'Annex 2 Designated EHV charges'!$D:$P,11,FALSE)),"")</f>
        <v/>
      </c>
      <c r="G37" s="99" t="str">
        <f>IFERROR(IF(VLOOKUP($A37,'Annex 2 Designated EHV charges'!$D:$P,12,FALSE)=0,"",VLOOKUP($A37,'Annex 2 Designated EHV charges'!$D:$P,12,FALSE)),"")</f>
        <v/>
      </c>
      <c r="H37" s="99" t="str">
        <f>IFERROR(IF(VLOOKUP($A37,'Annex 2 Designated EHV charges'!$D:$P,13,FALSE)=0,"",VLOOKUP($A37,'Annex 2 Designated EHV charges'!$D:$P,13,FALSE)),"")</f>
        <v/>
      </c>
    </row>
    <row r="38" spans="1:8" ht="12.75" customHeight="1" x14ac:dyDescent="0.2">
      <c r="A38" s="96" t="str">
        <f t="array" ref="A38">IFERROR(INDEX('Annex 2 Designated EHV charges'!$D$10:$D$10, MATCH(0, IF(ISBLANK('Annex 2 Designated EHV charges'!$D$10:$D$10),1, COUNTIF(A$4:$A37, 'Annex 2 Designated EHV charges'!$D$10:$D$10)), 0)),"")</f>
        <v/>
      </c>
      <c r="B38" s="95" t="str">
        <f>IF($A38="","",VLOOKUP($A38,'Annex 2 Designated EHV charges'!$D:$O,2,0))</f>
        <v/>
      </c>
      <c r="C38" s="96" t="str">
        <f>IF($A38="","",VLOOKUP($A38,'Annex 2 Designated EHV charges'!$D:$O,3,0))</f>
        <v/>
      </c>
      <c r="D38" s="95" t="str">
        <f>IF($A38="","",VLOOKUP($A38,'Annex 2 Designated EHV charges'!$D:$O,4,0))</f>
        <v/>
      </c>
      <c r="E38" s="97" t="str">
        <f>IFERROR(IF(VLOOKUP($A38,'Annex 2 Designated EHV charges'!$D:$P,10,FALSE)=0,"",VLOOKUP($A38,'Annex 2 Designated EHV charges'!$D:$P,10,FALSE)),"")</f>
        <v/>
      </c>
      <c r="F38" s="98" t="str">
        <f>IFERROR(IF(VLOOKUP($A38,'Annex 2 Designated EHV charges'!$D:$P,11,FALSE)=0,"",VLOOKUP($A38,'Annex 2 Designated EHV charges'!$D:$P,11,FALSE)),"")</f>
        <v/>
      </c>
      <c r="G38" s="99" t="str">
        <f>IFERROR(IF(VLOOKUP($A38,'Annex 2 Designated EHV charges'!$D:$P,12,FALSE)=0,"",VLOOKUP($A38,'Annex 2 Designated EHV charges'!$D:$P,12,FALSE)),"")</f>
        <v/>
      </c>
      <c r="H38" s="99" t="str">
        <f>IFERROR(IF(VLOOKUP($A38,'Annex 2 Designated EHV charges'!$D:$P,13,FALSE)=0,"",VLOOKUP($A38,'Annex 2 Designated EHV charges'!$D:$P,13,FALSE)),"")</f>
        <v/>
      </c>
    </row>
    <row r="39" spans="1:8" ht="12.75" customHeight="1" x14ac:dyDescent="0.2">
      <c r="A39" s="96" t="str">
        <f t="array" ref="A39">IFERROR(INDEX('Annex 2 Designated EHV charges'!$D$10:$D$10, MATCH(0, IF(ISBLANK('Annex 2 Designated EHV charges'!$D$10:$D$10),1, COUNTIF(A$4:$A38, 'Annex 2 Designated EHV charges'!$D$10:$D$10)), 0)),"")</f>
        <v/>
      </c>
      <c r="B39" s="95" t="str">
        <f>IF($A39="","",VLOOKUP($A39,'Annex 2 Designated EHV charges'!$D:$O,2,0))</f>
        <v/>
      </c>
      <c r="C39" s="96" t="str">
        <f>IF($A39="","",VLOOKUP($A39,'Annex 2 Designated EHV charges'!$D:$O,3,0))</f>
        <v/>
      </c>
      <c r="D39" s="95" t="str">
        <f>IF($A39="","",VLOOKUP($A39,'Annex 2 Designated EHV charges'!$D:$O,4,0))</f>
        <v/>
      </c>
      <c r="E39" s="97" t="str">
        <f>IFERROR(IF(VLOOKUP($A39,'Annex 2 Designated EHV charges'!$D:$P,10,FALSE)=0,"",VLOOKUP($A39,'Annex 2 Designated EHV charges'!$D:$P,10,FALSE)),"")</f>
        <v/>
      </c>
      <c r="F39" s="98" t="str">
        <f>IFERROR(IF(VLOOKUP($A39,'Annex 2 Designated EHV charges'!$D:$P,11,FALSE)=0,"",VLOOKUP($A39,'Annex 2 Designated EHV charges'!$D:$P,11,FALSE)),"")</f>
        <v/>
      </c>
      <c r="G39" s="99" t="str">
        <f>IFERROR(IF(VLOOKUP($A39,'Annex 2 Designated EHV charges'!$D:$P,12,FALSE)=0,"",VLOOKUP($A39,'Annex 2 Designated EHV charges'!$D:$P,12,FALSE)),"")</f>
        <v/>
      </c>
      <c r="H39" s="99" t="str">
        <f>IFERROR(IF(VLOOKUP($A39,'Annex 2 Designated EHV charges'!$D:$P,13,FALSE)=0,"",VLOOKUP($A39,'Annex 2 Designated EHV charges'!$D:$P,13,FALSE)),"")</f>
        <v/>
      </c>
    </row>
    <row r="40" spans="1:8" ht="12.75" customHeight="1" x14ac:dyDescent="0.2">
      <c r="A40" s="96" t="str">
        <f t="array" ref="A40">IFERROR(INDEX('Annex 2 Designated EHV charges'!$D$10:$D$10, MATCH(0, IF(ISBLANK('Annex 2 Designated EHV charges'!$D$10:$D$10),1, COUNTIF(A$4:$A39, 'Annex 2 Designated EHV charges'!$D$10:$D$10)), 0)),"")</f>
        <v/>
      </c>
      <c r="B40" s="95" t="str">
        <f>IF($A40="","",VLOOKUP($A40,'Annex 2 Designated EHV charges'!$D:$O,2,0))</f>
        <v/>
      </c>
      <c r="C40" s="96" t="str">
        <f>IF($A40="","",VLOOKUP($A40,'Annex 2 Designated EHV charges'!$D:$O,3,0))</f>
        <v/>
      </c>
      <c r="D40" s="95" t="str">
        <f>IF($A40="","",VLOOKUP($A40,'Annex 2 Designated EHV charges'!$D:$O,4,0))</f>
        <v/>
      </c>
      <c r="E40" s="97" t="str">
        <f>IFERROR(IF(VLOOKUP($A40,'Annex 2 Designated EHV charges'!$D:$P,10,FALSE)=0,"",VLOOKUP($A40,'Annex 2 Designated EHV charges'!$D:$P,10,FALSE)),"")</f>
        <v/>
      </c>
      <c r="F40" s="98" t="str">
        <f>IFERROR(IF(VLOOKUP($A40,'Annex 2 Designated EHV charges'!$D:$P,11,FALSE)=0,"",VLOOKUP($A40,'Annex 2 Designated EHV charges'!$D:$P,11,FALSE)),"")</f>
        <v/>
      </c>
      <c r="G40" s="99" t="str">
        <f>IFERROR(IF(VLOOKUP($A40,'Annex 2 Designated EHV charges'!$D:$P,12,FALSE)=0,"",VLOOKUP($A40,'Annex 2 Designated EHV charges'!$D:$P,12,FALSE)),"")</f>
        <v/>
      </c>
      <c r="H40" s="99" t="str">
        <f>IFERROR(IF(VLOOKUP($A40,'Annex 2 Designated EHV charges'!$D:$P,13,FALSE)=0,"",VLOOKUP($A40,'Annex 2 Designated EHV charges'!$D:$P,13,FALSE)),"")</f>
        <v/>
      </c>
    </row>
    <row r="41" spans="1:8" ht="12.75" customHeight="1" x14ac:dyDescent="0.2">
      <c r="A41" s="96" t="str">
        <f t="array" ref="A41">IFERROR(INDEX('Annex 2 Designated EHV charges'!$D$10:$D$10, MATCH(0, IF(ISBLANK('Annex 2 Designated EHV charges'!$D$10:$D$10),1, COUNTIF(A$4:$A40, 'Annex 2 Designated EHV charges'!$D$10:$D$10)), 0)),"")</f>
        <v/>
      </c>
      <c r="B41" s="95" t="str">
        <f>IF($A41="","",VLOOKUP($A41,'Annex 2 Designated EHV charges'!$D:$O,2,0))</f>
        <v/>
      </c>
      <c r="C41" s="96" t="str">
        <f>IF($A41="","",VLOOKUP($A41,'Annex 2 Designated EHV charges'!$D:$O,3,0))</f>
        <v/>
      </c>
      <c r="D41" s="95" t="str">
        <f>IF($A41="","",VLOOKUP($A41,'Annex 2 Designated EHV charges'!$D:$O,4,0))</f>
        <v/>
      </c>
      <c r="E41" s="97" t="str">
        <f>IFERROR(IF(VLOOKUP($A41,'Annex 2 Designated EHV charges'!$D:$P,10,FALSE)=0,"",VLOOKUP($A41,'Annex 2 Designated EHV charges'!$D:$P,10,FALSE)),"")</f>
        <v/>
      </c>
      <c r="F41" s="98" t="str">
        <f>IFERROR(IF(VLOOKUP($A41,'Annex 2 Designated EHV charges'!$D:$P,11,FALSE)=0,"",VLOOKUP($A41,'Annex 2 Designated EHV charges'!$D:$P,11,FALSE)),"")</f>
        <v/>
      </c>
      <c r="G41" s="99" t="str">
        <f>IFERROR(IF(VLOOKUP($A41,'Annex 2 Designated EHV charges'!$D:$P,12,FALSE)=0,"",VLOOKUP($A41,'Annex 2 Designated EHV charges'!$D:$P,12,FALSE)),"")</f>
        <v/>
      </c>
      <c r="H41" s="99" t="str">
        <f>IFERROR(IF(VLOOKUP($A41,'Annex 2 Designated EHV charges'!$D:$P,13,FALSE)=0,"",VLOOKUP($A41,'Annex 2 Designated EHV charges'!$D:$P,13,FALSE)),"")</f>
        <v/>
      </c>
    </row>
    <row r="42" spans="1:8" ht="12.75" customHeight="1" x14ac:dyDescent="0.2">
      <c r="A42" s="96" t="str">
        <f t="array" ref="A42">IFERROR(INDEX('Annex 2 Designated EHV charges'!$D$10:$D$10, MATCH(0, IF(ISBLANK('Annex 2 Designated EHV charges'!$D$10:$D$10),1, COUNTIF(A$4:$A41, 'Annex 2 Designated EHV charges'!$D$10:$D$10)), 0)),"")</f>
        <v/>
      </c>
      <c r="B42" s="95" t="str">
        <f>IF($A42="","",VLOOKUP($A42,'Annex 2 Designated EHV charges'!$D:$O,2,0))</f>
        <v/>
      </c>
      <c r="C42" s="96" t="str">
        <f>IF($A42="","",VLOOKUP($A42,'Annex 2 Designated EHV charges'!$D:$O,3,0))</f>
        <v/>
      </c>
      <c r="D42" s="95" t="str">
        <f>IF($A42="","",VLOOKUP($A42,'Annex 2 Designated EHV charges'!$D:$O,4,0))</f>
        <v/>
      </c>
      <c r="E42" s="97" t="str">
        <f>IFERROR(IF(VLOOKUP($A42,'Annex 2 Designated EHV charges'!$D:$P,10,FALSE)=0,"",VLOOKUP($A42,'Annex 2 Designated EHV charges'!$D:$P,10,FALSE)),"")</f>
        <v/>
      </c>
      <c r="F42" s="98" t="str">
        <f>IFERROR(IF(VLOOKUP($A42,'Annex 2 Designated EHV charges'!$D:$P,11,FALSE)=0,"",VLOOKUP($A42,'Annex 2 Designated EHV charges'!$D:$P,11,FALSE)),"")</f>
        <v/>
      </c>
      <c r="G42" s="99" t="str">
        <f>IFERROR(IF(VLOOKUP($A42,'Annex 2 Designated EHV charges'!$D:$P,12,FALSE)=0,"",VLOOKUP($A42,'Annex 2 Designated EHV charges'!$D:$P,12,FALSE)),"")</f>
        <v/>
      </c>
      <c r="H42" s="99" t="str">
        <f>IFERROR(IF(VLOOKUP($A42,'Annex 2 Designated EHV charges'!$D:$P,13,FALSE)=0,"",VLOOKUP($A42,'Annex 2 Designated EHV charges'!$D:$P,13,FALSE)),"")</f>
        <v/>
      </c>
    </row>
    <row r="43" spans="1:8" ht="12.75" customHeight="1" x14ac:dyDescent="0.2">
      <c r="A43" s="96" t="str">
        <f t="array" ref="A43">IFERROR(INDEX('Annex 2 Designated EHV charges'!$D$10:$D$10, MATCH(0, IF(ISBLANK('Annex 2 Designated EHV charges'!$D$10:$D$10),1, COUNTIF(A$4:$A42, 'Annex 2 Designated EHV charges'!$D$10:$D$10)), 0)),"")</f>
        <v/>
      </c>
      <c r="B43" s="95" t="str">
        <f>IF($A43="","",VLOOKUP($A43,'Annex 2 Designated EHV charges'!$D:$O,2,0))</f>
        <v/>
      </c>
      <c r="C43" s="96" t="str">
        <f>IF($A43="","",VLOOKUP($A43,'Annex 2 Designated EHV charges'!$D:$O,3,0))</f>
        <v/>
      </c>
      <c r="D43" s="95" t="str">
        <f>IF($A43="","",VLOOKUP($A43,'Annex 2 Designated EHV charges'!$D:$O,4,0))</f>
        <v/>
      </c>
      <c r="E43" s="97" t="str">
        <f>IFERROR(IF(VLOOKUP($A43,'Annex 2 Designated EHV charges'!$D:$P,10,FALSE)=0,"",VLOOKUP($A43,'Annex 2 Designated EHV charges'!$D:$P,10,FALSE)),"")</f>
        <v/>
      </c>
      <c r="F43" s="98" t="str">
        <f>IFERROR(IF(VLOOKUP($A43,'Annex 2 Designated EHV charges'!$D:$P,11,FALSE)=0,"",VLOOKUP($A43,'Annex 2 Designated EHV charges'!$D:$P,11,FALSE)),"")</f>
        <v/>
      </c>
      <c r="G43" s="99" t="str">
        <f>IFERROR(IF(VLOOKUP($A43,'Annex 2 Designated EHV charges'!$D:$P,12,FALSE)=0,"",VLOOKUP($A43,'Annex 2 Designated EHV charges'!$D:$P,12,FALSE)),"")</f>
        <v/>
      </c>
      <c r="H43" s="99" t="str">
        <f>IFERROR(IF(VLOOKUP($A43,'Annex 2 Designated EHV charges'!$D:$P,13,FALSE)=0,"",VLOOKUP($A43,'Annex 2 Designated EHV charges'!$D:$P,13,FALSE)),"")</f>
        <v/>
      </c>
    </row>
    <row r="44" spans="1:8" ht="12.75" customHeight="1" x14ac:dyDescent="0.2">
      <c r="A44" s="96" t="str">
        <f t="array" ref="A44">IFERROR(INDEX('Annex 2 Designated EHV charges'!$D$10:$D$10, MATCH(0, IF(ISBLANK('Annex 2 Designated EHV charges'!$D$10:$D$10),1, COUNTIF(A$4:$A43, 'Annex 2 Designated EHV charges'!$D$10:$D$10)), 0)),"")</f>
        <v/>
      </c>
      <c r="B44" s="95" t="str">
        <f>IF($A44="","",VLOOKUP($A44,'Annex 2 Designated EHV charges'!$D:$O,2,0))</f>
        <v/>
      </c>
      <c r="C44" s="96" t="str">
        <f>IF($A44="","",VLOOKUP($A44,'Annex 2 Designated EHV charges'!$D:$O,3,0))</f>
        <v/>
      </c>
      <c r="D44" s="95" t="str">
        <f>IF($A44="","",VLOOKUP($A44,'Annex 2 Designated EHV charges'!$D:$O,4,0))</f>
        <v/>
      </c>
      <c r="E44" s="97" t="str">
        <f>IFERROR(IF(VLOOKUP($A44,'Annex 2 Designated EHV charges'!$D:$P,10,FALSE)=0,"",VLOOKUP($A44,'Annex 2 Designated EHV charges'!$D:$P,10,FALSE)),"")</f>
        <v/>
      </c>
      <c r="F44" s="98" t="str">
        <f>IFERROR(IF(VLOOKUP($A44,'Annex 2 Designated EHV charges'!$D:$P,11,FALSE)=0,"",VLOOKUP($A44,'Annex 2 Designated EHV charges'!$D:$P,11,FALSE)),"")</f>
        <v/>
      </c>
      <c r="G44" s="99" t="str">
        <f>IFERROR(IF(VLOOKUP($A44,'Annex 2 Designated EHV charges'!$D:$P,12,FALSE)=0,"",VLOOKUP($A44,'Annex 2 Designated EHV charges'!$D:$P,12,FALSE)),"")</f>
        <v/>
      </c>
      <c r="H44" s="99" t="str">
        <f>IFERROR(IF(VLOOKUP($A44,'Annex 2 Designated EHV charges'!$D:$P,13,FALSE)=0,"",VLOOKUP($A44,'Annex 2 Designated EHV charges'!$D:$P,13,FALSE)),"")</f>
        <v/>
      </c>
    </row>
    <row r="45" spans="1:8" ht="12.75" customHeight="1" x14ac:dyDescent="0.2">
      <c r="A45" s="96" t="str">
        <f t="array" ref="A45">IFERROR(INDEX('Annex 2 Designated EHV charges'!$D$10:$D$10, MATCH(0, IF(ISBLANK('Annex 2 Designated EHV charges'!$D$10:$D$10),1, COUNTIF(A$4:$A44, 'Annex 2 Designated EHV charges'!$D$10:$D$10)), 0)),"")</f>
        <v/>
      </c>
      <c r="B45" s="95" t="str">
        <f>IF($A45="","",VLOOKUP($A45,'Annex 2 Designated EHV charges'!$D:$O,2,0))</f>
        <v/>
      </c>
      <c r="C45" s="96" t="str">
        <f>IF($A45="","",VLOOKUP($A45,'Annex 2 Designated EHV charges'!$D:$O,3,0))</f>
        <v/>
      </c>
      <c r="D45" s="95" t="str">
        <f>IF($A45="","",VLOOKUP($A45,'Annex 2 Designated EHV charges'!$D:$O,4,0))</f>
        <v/>
      </c>
      <c r="E45" s="97" t="str">
        <f>IFERROR(IF(VLOOKUP($A45,'Annex 2 Designated EHV charges'!$D:$P,10,FALSE)=0,"",VLOOKUP($A45,'Annex 2 Designated EHV charges'!$D:$P,10,FALSE)),"")</f>
        <v/>
      </c>
      <c r="F45" s="98" t="str">
        <f>IFERROR(IF(VLOOKUP($A45,'Annex 2 Designated EHV charges'!$D:$P,11,FALSE)=0,"",VLOOKUP($A45,'Annex 2 Designated EHV charges'!$D:$P,11,FALSE)),"")</f>
        <v/>
      </c>
      <c r="G45" s="99" t="str">
        <f>IFERROR(IF(VLOOKUP($A45,'Annex 2 Designated EHV charges'!$D:$P,12,FALSE)=0,"",VLOOKUP($A45,'Annex 2 Designated EHV charges'!$D:$P,12,FALSE)),"")</f>
        <v/>
      </c>
      <c r="H45" s="99" t="str">
        <f>IFERROR(IF(VLOOKUP($A45,'Annex 2 Designated EHV charges'!$D:$P,13,FALSE)=0,"",VLOOKUP($A45,'Annex 2 Designated EHV charges'!$D:$P,13,FALSE)),"")</f>
        <v/>
      </c>
    </row>
    <row r="46" spans="1:8" ht="12.75" customHeight="1" x14ac:dyDescent="0.2">
      <c r="A46" s="96" t="str">
        <f t="array" ref="A46">IFERROR(INDEX('Annex 2 Designated EHV charges'!$D$10:$D$10, MATCH(0, IF(ISBLANK('Annex 2 Designated EHV charges'!$D$10:$D$10),1, COUNTIF(A$4:$A45, 'Annex 2 Designated EHV charges'!$D$10:$D$10)), 0)),"")</f>
        <v/>
      </c>
      <c r="B46" s="95" t="str">
        <f>IF($A46="","",VLOOKUP($A46,'Annex 2 Designated EHV charges'!$D:$O,2,0))</f>
        <v/>
      </c>
      <c r="C46" s="96" t="str">
        <f>IF($A46="","",VLOOKUP($A46,'Annex 2 Designated EHV charges'!$D:$O,3,0))</f>
        <v/>
      </c>
      <c r="D46" s="95" t="str">
        <f>IF($A46="","",VLOOKUP($A46,'Annex 2 Designated EHV charges'!$D:$O,4,0))</f>
        <v/>
      </c>
      <c r="E46" s="97" t="str">
        <f>IFERROR(IF(VLOOKUP($A46,'Annex 2 Designated EHV charges'!$D:$P,10,FALSE)=0,"",VLOOKUP($A46,'Annex 2 Designated EHV charges'!$D:$P,10,FALSE)),"")</f>
        <v/>
      </c>
      <c r="F46" s="98" t="str">
        <f>IFERROR(IF(VLOOKUP($A46,'Annex 2 Designated EHV charges'!$D:$P,11,FALSE)=0,"",VLOOKUP($A46,'Annex 2 Designated EHV charges'!$D:$P,11,FALSE)),"")</f>
        <v/>
      </c>
      <c r="G46" s="99" t="str">
        <f>IFERROR(IF(VLOOKUP($A46,'Annex 2 Designated EHV charges'!$D:$P,12,FALSE)=0,"",VLOOKUP($A46,'Annex 2 Designated EHV charges'!$D:$P,12,FALSE)),"")</f>
        <v/>
      </c>
      <c r="H46" s="99" t="str">
        <f>IFERROR(IF(VLOOKUP($A46,'Annex 2 Designated EHV charges'!$D:$P,13,FALSE)=0,"",VLOOKUP($A46,'Annex 2 Designated EHV charges'!$D:$P,13,FALSE)),"")</f>
        <v/>
      </c>
    </row>
    <row r="47" spans="1:8" ht="12.75" customHeight="1" x14ac:dyDescent="0.2">
      <c r="A47" s="96" t="str">
        <f t="array" ref="A47">IFERROR(INDEX('Annex 2 Designated EHV charges'!$D$10:$D$10, MATCH(0, IF(ISBLANK('Annex 2 Designated EHV charges'!$D$10:$D$10),1, COUNTIF(A$4:$A46, 'Annex 2 Designated EHV charges'!$D$10:$D$10)), 0)),"")</f>
        <v/>
      </c>
      <c r="B47" s="95" t="str">
        <f>IF($A47="","",VLOOKUP($A47,'Annex 2 Designated EHV charges'!$D:$O,2,0))</f>
        <v/>
      </c>
      <c r="C47" s="96" t="str">
        <f>IF($A47="","",VLOOKUP($A47,'Annex 2 Designated EHV charges'!$D:$O,3,0))</f>
        <v/>
      </c>
      <c r="D47" s="95" t="str">
        <f>IF($A47="","",VLOOKUP($A47,'Annex 2 Designated EHV charges'!$D:$O,4,0))</f>
        <v/>
      </c>
      <c r="E47" s="97" t="str">
        <f>IFERROR(IF(VLOOKUP($A47,'Annex 2 Designated EHV charges'!$D:$P,10,FALSE)=0,"",VLOOKUP($A47,'Annex 2 Designated EHV charges'!$D:$P,10,FALSE)),"")</f>
        <v/>
      </c>
      <c r="F47" s="98" t="str">
        <f>IFERROR(IF(VLOOKUP($A47,'Annex 2 Designated EHV charges'!$D:$P,11,FALSE)=0,"",VLOOKUP($A47,'Annex 2 Designated EHV charges'!$D:$P,11,FALSE)),"")</f>
        <v/>
      </c>
      <c r="G47" s="99" t="str">
        <f>IFERROR(IF(VLOOKUP($A47,'Annex 2 Designated EHV charges'!$D:$P,12,FALSE)=0,"",VLOOKUP($A47,'Annex 2 Designated EHV charges'!$D:$P,12,FALSE)),"")</f>
        <v/>
      </c>
      <c r="H47" s="99" t="str">
        <f>IFERROR(IF(VLOOKUP($A47,'Annex 2 Designated EHV charges'!$D:$P,13,FALSE)=0,"",VLOOKUP($A47,'Annex 2 Designated EHV charges'!$D:$P,13,FALSE)),"")</f>
        <v/>
      </c>
    </row>
    <row r="48" spans="1:8" ht="12.75" customHeight="1" x14ac:dyDescent="0.2">
      <c r="A48" s="96" t="str">
        <f t="array" ref="A48">IFERROR(INDEX('Annex 2 Designated EHV charges'!$D$10:$D$10, MATCH(0, IF(ISBLANK('Annex 2 Designated EHV charges'!$D$10:$D$10),1, COUNTIF(A$4:$A47, 'Annex 2 Designated EHV charges'!$D$10:$D$10)), 0)),"")</f>
        <v/>
      </c>
      <c r="B48" s="95" t="str">
        <f>IF($A48="","",VLOOKUP($A48,'Annex 2 Designated EHV charges'!$D:$O,2,0))</f>
        <v/>
      </c>
      <c r="C48" s="96" t="str">
        <f>IF($A48="","",VLOOKUP($A48,'Annex 2 Designated EHV charges'!$D:$O,3,0))</f>
        <v/>
      </c>
      <c r="D48" s="95" t="str">
        <f>IF($A48="","",VLOOKUP($A48,'Annex 2 Designated EHV charges'!$D:$O,4,0))</f>
        <v/>
      </c>
      <c r="E48" s="97" t="str">
        <f>IFERROR(IF(VLOOKUP($A48,'Annex 2 Designated EHV charges'!$D:$P,10,FALSE)=0,"",VLOOKUP($A48,'Annex 2 Designated EHV charges'!$D:$P,10,FALSE)),"")</f>
        <v/>
      </c>
      <c r="F48" s="98" t="str">
        <f>IFERROR(IF(VLOOKUP($A48,'Annex 2 Designated EHV charges'!$D:$P,11,FALSE)=0,"",VLOOKUP($A48,'Annex 2 Designated EHV charges'!$D:$P,11,FALSE)),"")</f>
        <v/>
      </c>
      <c r="G48" s="99" t="str">
        <f>IFERROR(IF(VLOOKUP($A48,'Annex 2 Designated EHV charges'!$D:$P,12,FALSE)=0,"",VLOOKUP($A48,'Annex 2 Designated EHV charges'!$D:$P,12,FALSE)),"")</f>
        <v/>
      </c>
      <c r="H48" s="99" t="str">
        <f>IFERROR(IF(VLOOKUP($A48,'Annex 2 Designated EHV charges'!$D:$P,13,FALSE)=0,"",VLOOKUP($A48,'Annex 2 Designated EHV charges'!$D:$P,13,FALSE)),"")</f>
        <v/>
      </c>
    </row>
    <row r="49" spans="1:8" ht="12.75" customHeight="1" x14ac:dyDescent="0.2">
      <c r="A49" s="96" t="str">
        <f t="array" ref="A49">IFERROR(INDEX('Annex 2 Designated EHV charges'!$D$10:$D$10, MATCH(0, IF(ISBLANK('Annex 2 Designated EHV charges'!$D$10:$D$10),1, COUNTIF(A$4:$A48, 'Annex 2 Designated EHV charges'!$D$10:$D$10)), 0)),"")</f>
        <v/>
      </c>
      <c r="B49" s="95" t="str">
        <f>IF($A49="","",VLOOKUP($A49,'Annex 2 Designated EHV charges'!$D:$O,2,0))</f>
        <v/>
      </c>
      <c r="C49" s="96" t="str">
        <f>IF($A49="","",VLOOKUP($A49,'Annex 2 Designated EHV charges'!$D:$O,3,0))</f>
        <v/>
      </c>
      <c r="D49" s="95" t="str">
        <f>IF($A49="","",VLOOKUP($A49,'Annex 2 Designated EHV charges'!$D:$O,4,0))</f>
        <v/>
      </c>
      <c r="E49" s="97" t="str">
        <f>IFERROR(IF(VLOOKUP($A49,'Annex 2 Designated EHV charges'!$D:$P,10,FALSE)=0,"",VLOOKUP($A49,'Annex 2 Designated EHV charges'!$D:$P,10,FALSE)),"")</f>
        <v/>
      </c>
      <c r="F49" s="98" t="str">
        <f>IFERROR(IF(VLOOKUP($A49,'Annex 2 Designated EHV charges'!$D:$P,11,FALSE)=0,"",VLOOKUP($A49,'Annex 2 Designated EHV charges'!$D:$P,11,FALSE)),"")</f>
        <v/>
      </c>
      <c r="G49" s="99" t="str">
        <f>IFERROR(IF(VLOOKUP($A49,'Annex 2 Designated EHV charges'!$D:$P,12,FALSE)=0,"",VLOOKUP($A49,'Annex 2 Designated EHV charges'!$D:$P,12,FALSE)),"")</f>
        <v/>
      </c>
      <c r="H49" s="99" t="str">
        <f>IFERROR(IF(VLOOKUP($A49,'Annex 2 Designated EHV charges'!$D:$P,13,FALSE)=0,"",VLOOKUP($A49,'Annex 2 Designated EHV charges'!$D:$P,13,FALSE)),"")</f>
        <v/>
      </c>
    </row>
    <row r="50" spans="1:8" ht="12.75" customHeight="1" x14ac:dyDescent="0.2">
      <c r="A50" s="96" t="str">
        <f t="array" ref="A50">IFERROR(INDEX('Annex 2 Designated EHV charges'!$D$10:$D$10, MATCH(0, IF(ISBLANK('Annex 2 Designated EHV charges'!$D$10:$D$10),1, COUNTIF(A$4:$A49, 'Annex 2 Designated EHV charges'!$D$10:$D$10)), 0)),"")</f>
        <v/>
      </c>
      <c r="B50" s="95" t="str">
        <f>IF($A50="","",VLOOKUP($A50,'Annex 2 Designated EHV charges'!$D:$O,2,0))</f>
        <v/>
      </c>
      <c r="C50" s="96" t="str">
        <f>IF($A50="","",VLOOKUP($A50,'Annex 2 Designated EHV charges'!$D:$O,3,0))</f>
        <v/>
      </c>
      <c r="D50" s="95" t="str">
        <f>IF($A50="","",VLOOKUP($A50,'Annex 2 Designated EHV charges'!$D:$O,4,0))</f>
        <v/>
      </c>
      <c r="E50" s="97" t="str">
        <f>IFERROR(IF(VLOOKUP($A50,'Annex 2 Designated EHV charges'!$D:$P,10,FALSE)=0,"",VLOOKUP($A50,'Annex 2 Designated EHV charges'!$D:$P,10,FALSE)),"")</f>
        <v/>
      </c>
      <c r="F50" s="98" t="str">
        <f>IFERROR(IF(VLOOKUP($A50,'Annex 2 Designated EHV charges'!$D:$P,11,FALSE)=0,"",VLOOKUP($A50,'Annex 2 Designated EHV charges'!$D:$P,11,FALSE)),"")</f>
        <v/>
      </c>
      <c r="G50" s="99" t="str">
        <f>IFERROR(IF(VLOOKUP($A50,'Annex 2 Designated EHV charges'!$D:$P,12,FALSE)=0,"",VLOOKUP($A50,'Annex 2 Designated EHV charges'!$D:$P,12,FALSE)),"")</f>
        <v/>
      </c>
      <c r="H50" s="99" t="str">
        <f>IFERROR(IF(VLOOKUP($A50,'Annex 2 Designated EHV charges'!$D:$P,13,FALSE)=0,"",VLOOKUP($A50,'Annex 2 Designated EHV charges'!$D:$P,13,FALSE)),"")</f>
        <v/>
      </c>
    </row>
    <row r="51" spans="1:8" ht="12.75" customHeight="1" x14ac:dyDescent="0.2">
      <c r="A51" s="96" t="str">
        <f t="array" ref="A51">IFERROR(INDEX('Annex 2 Designated EHV charges'!$D$10:$D$10, MATCH(0, IF(ISBLANK('Annex 2 Designated EHV charges'!$D$10:$D$10),1, COUNTIF(A$4:$A50, 'Annex 2 Designated EHV charges'!$D$10:$D$10)), 0)),"")</f>
        <v/>
      </c>
      <c r="B51" s="95" t="str">
        <f>IF($A51="","",VLOOKUP($A51,'Annex 2 Designated EHV charges'!$D:$O,2,0))</f>
        <v/>
      </c>
      <c r="C51" s="96" t="str">
        <f>IF($A51="","",VLOOKUP($A51,'Annex 2 Designated EHV charges'!$D:$O,3,0))</f>
        <v/>
      </c>
      <c r="D51" s="95" t="str">
        <f>IF($A51="","",VLOOKUP($A51,'Annex 2 Designated EHV charges'!$D:$O,4,0))</f>
        <v/>
      </c>
      <c r="E51" s="97" t="str">
        <f>IFERROR(IF(VLOOKUP($A51,'Annex 2 Designated EHV charges'!$D:$P,10,FALSE)=0,"",VLOOKUP($A51,'Annex 2 Designated EHV charges'!$D:$P,10,FALSE)),"")</f>
        <v/>
      </c>
      <c r="F51" s="98" t="str">
        <f>IFERROR(IF(VLOOKUP($A51,'Annex 2 Designated EHV charges'!$D:$P,11,FALSE)=0,"",VLOOKUP($A51,'Annex 2 Designated EHV charges'!$D:$P,11,FALSE)),"")</f>
        <v/>
      </c>
      <c r="G51" s="99" t="str">
        <f>IFERROR(IF(VLOOKUP($A51,'Annex 2 Designated EHV charges'!$D:$P,12,FALSE)=0,"",VLOOKUP($A51,'Annex 2 Designated EHV charges'!$D:$P,12,FALSE)),"")</f>
        <v/>
      </c>
      <c r="H51" s="99" t="str">
        <f>IFERROR(IF(VLOOKUP($A51,'Annex 2 Designated EHV charges'!$D:$P,13,FALSE)=0,"",VLOOKUP($A51,'Annex 2 Designated EHV charges'!$D:$P,13,FALSE)),"")</f>
        <v/>
      </c>
    </row>
    <row r="52" spans="1:8" ht="12.75" customHeight="1" x14ac:dyDescent="0.2">
      <c r="A52" s="96" t="str">
        <f t="array" ref="A52">IFERROR(INDEX('Annex 2 Designated EHV charges'!$D$10:$D$10, MATCH(0, IF(ISBLANK('Annex 2 Designated EHV charges'!$D$10:$D$10),1, COUNTIF(A$4:$A51, 'Annex 2 Designated EHV charges'!$D$10:$D$10)), 0)),"")</f>
        <v/>
      </c>
      <c r="B52" s="95" t="str">
        <f>IF($A52="","",VLOOKUP($A52,'Annex 2 Designated EHV charges'!$D:$O,2,0))</f>
        <v/>
      </c>
      <c r="C52" s="96" t="str">
        <f>IF($A52="","",VLOOKUP($A52,'Annex 2 Designated EHV charges'!$D:$O,3,0))</f>
        <v/>
      </c>
      <c r="D52" s="95" t="str">
        <f>IF($A52="","",VLOOKUP($A52,'Annex 2 Designated EHV charges'!$D:$O,4,0))</f>
        <v/>
      </c>
      <c r="E52" s="97" t="str">
        <f>IFERROR(IF(VLOOKUP($A52,'Annex 2 Designated EHV charges'!$D:$P,10,FALSE)=0,"",VLOOKUP($A52,'Annex 2 Designated EHV charges'!$D:$P,10,FALSE)),"")</f>
        <v/>
      </c>
      <c r="F52" s="98" t="str">
        <f>IFERROR(IF(VLOOKUP($A52,'Annex 2 Designated EHV charges'!$D:$P,11,FALSE)=0,"",VLOOKUP($A52,'Annex 2 Designated EHV charges'!$D:$P,11,FALSE)),"")</f>
        <v/>
      </c>
      <c r="G52" s="99" t="str">
        <f>IFERROR(IF(VLOOKUP($A52,'Annex 2 Designated EHV charges'!$D:$P,12,FALSE)=0,"",VLOOKUP($A52,'Annex 2 Designated EHV charges'!$D:$P,12,FALSE)),"")</f>
        <v/>
      </c>
      <c r="H52" s="99" t="str">
        <f>IFERROR(IF(VLOOKUP($A52,'Annex 2 Designated EHV charges'!$D:$P,13,FALSE)=0,"",VLOOKUP($A52,'Annex 2 Designated EHV charges'!$D:$P,13,FALSE)),"")</f>
        <v/>
      </c>
    </row>
    <row r="53" spans="1:8" ht="12.75" customHeight="1" x14ac:dyDescent="0.2">
      <c r="A53" s="96" t="str">
        <f t="array" ref="A53">IFERROR(INDEX('Annex 2 Designated EHV charges'!$D$10:$D$10, MATCH(0, IF(ISBLANK('Annex 2 Designated EHV charges'!$D$10:$D$10),1, COUNTIF(A$4:$A52, 'Annex 2 Designated EHV charges'!$D$10:$D$10)), 0)),"")</f>
        <v/>
      </c>
      <c r="B53" s="95" t="str">
        <f>IF($A53="","",VLOOKUP($A53,'Annex 2 Designated EHV charges'!$D:$O,2,0))</f>
        <v/>
      </c>
      <c r="C53" s="96" t="str">
        <f>IF($A53="","",VLOOKUP($A53,'Annex 2 Designated EHV charges'!$D:$O,3,0))</f>
        <v/>
      </c>
      <c r="D53" s="95" t="str">
        <f>IF($A53="","",VLOOKUP($A53,'Annex 2 Designated EHV charges'!$D:$O,4,0))</f>
        <v/>
      </c>
      <c r="E53" s="97" t="str">
        <f>IFERROR(IF(VLOOKUP($A53,'Annex 2 Designated EHV charges'!$D:$P,10,FALSE)=0,"",VLOOKUP($A53,'Annex 2 Designated EHV charges'!$D:$P,10,FALSE)),"")</f>
        <v/>
      </c>
      <c r="F53" s="98" t="str">
        <f>IFERROR(IF(VLOOKUP($A53,'Annex 2 Designated EHV charges'!$D:$P,11,FALSE)=0,"",VLOOKUP($A53,'Annex 2 Designated EHV charges'!$D:$P,11,FALSE)),"")</f>
        <v/>
      </c>
      <c r="G53" s="99" t="str">
        <f>IFERROR(IF(VLOOKUP($A53,'Annex 2 Designated EHV charges'!$D:$P,12,FALSE)=0,"",VLOOKUP($A53,'Annex 2 Designated EHV charges'!$D:$P,12,FALSE)),"")</f>
        <v/>
      </c>
      <c r="H53" s="99" t="str">
        <f>IFERROR(IF(VLOOKUP($A53,'Annex 2 Designated EHV charges'!$D:$P,13,FALSE)=0,"",VLOOKUP($A53,'Annex 2 Designated EHV charges'!$D:$P,13,FALSE)),"")</f>
        <v/>
      </c>
    </row>
    <row r="54" spans="1:8" ht="12.75" customHeight="1" x14ac:dyDescent="0.2">
      <c r="A54" s="96" t="str">
        <f t="array" ref="A54">IFERROR(INDEX('Annex 2 Designated EHV charges'!$D$10:$D$10, MATCH(0, IF(ISBLANK('Annex 2 Designated EHV charges'!$D$10:$D$10),1, COUNTIF(A$4:$A53, 'Annex 2 Designated EHV charges'!$D$10:$D$10)), 0)),"")</f>
        <v/>
      </c>
      <c r="B54" s="95" t="str">
        <f>IF($A54="","",VLOOKUP($A54,'Annex 2 Designated EHV charges'!$D:$O,2,0))</f>
        <v/>
      </c>
      <c r="C54" s="96" t="str">
        <f>IF($A54="","",VLOOKUP($A54,'Annex 2 Designated EHV charges'!$D:$O,3,0))</f>
        <v/>
      </c>
      <c r="D54" s="95" t="str">
        <f>IF($A54="","",VLOOKUP($A54,'Annex 2 Designated EHV charges'!$D:$O,4,0))</f>
        <v/>
      </c>
      <c r="E54" s="97" t="str">
        <f>IFERROR(IF(VLOOKUP($A54,'Annex 2 Designated EHV charges'!$D:$P,10,FALSE)=0,"",VLOOKUP($A54,'Annex 2 Designated EHV charges'!$D:$P,10,FALSE)),"")</f>
        <v/>
      </c>
      <c r="F54" s="98" t="str">
        <f>IFERROR(IF(VLOOKUP($A54,'Annex 2 Designated EHV charges'!$D:$P,11,FALSE)=0,"",VLOOKUP($A54,'Annex 2 Designated EHV charges'!$D:$P,11,FALSE)),"")</f>
        <v/>
      </c>
      <c r="G54" s="99" t="str">
        <f>IFERROR(IF(VLOOKUP($A54,'Annex 2 Designated EHV charges'!$D:$P,12,FALSE)=0,"",VLOOKUP($A54,'Annex 2 Designated EHV charges'!$D:$P,12,FALSE)),"")</f>
        <v/>
      </c>
      <c r="H54" s="99" t="str">
        <f>IFERROR(IF(VLOOKUP($A54,'Annex 2 Designated EHV charges'!$D:$P,13,FALSE)=0,"",VLOOKUP($A54,'Annex 2 Designated EHV charges'!$D:$P,13,FALSE)),"")</f>
        <v/>
      </c>
    </row>
    <row r="55" spans="1:8" ht="12.75" customHeight="1" x14ac:dyDescent="0.2">
      <c r="A55" s="96" t="str">
        <f t="array" ref="A55">IFERROR(INDEX('Annex 2 Designated EHV charges'!$D$10:$D$10, MATCH(0, IF(ISBLANK('Annex 2 Designated EHV charges'!$D$10:$D$10),1, COUNTIF(A$4:$A54, 'Annex 2 Designated EHV charges'!$D$10:$D$10)), 0)),"")</f>
        <v/>
      </c>
      <c r="B55" s="95" t="str">
        <f>IF($A55="","",VLOOKUP($A55,'Annex 2 Designated EHV charges'!$D:$O,2,0))</f>
        <v/>
      </c>
      <c r="C55" s="96" t="str">
        <f>IF($A55="","",VLOOKUP($A55,'Annex 2 Designated EHV charges'!$D:$O,3,0))</f>
        <v/>
      </c>
      <c r="D55" s="95" t="str">
        <f>IF($A55="","",VLOOKUP($A55,'Annex 2 Designated EHV charges'!$D:$O,4,0))</f>
        <v/>
      </c>
      <c r="E55" s="97" t="str">
        <f>IFERROR(IF(VLOOKUP($A55,'Annex 2 Designated EHV charges'!$D:$P,10,FALSE)=0,"",VLOOKUP($A55,'Annex 2 Designated EHV charges'!$D:$P,10,FALSE)),"")</f>
        <v/>
      </c>
      <c r="F55" s="98" t="str">
        <f>IFERROR(IF(VLOOKUP($A55,'Annex 2 Designated EHV charges'!$D:$P,11,FALSE)=0,"",VLOOKUP($A55,'Annex 2 Designated EHV charges'!$D:$P,11,FALSE)),"")</f>
        <v/>
      </c>
      <c r="G55" s="99" t="str">
        <f>IFERROR(IF(VLOOKUP($A55,'Annex 2 Designated EHV charges'!$D:$P,12,FALSE)=0,"",VLOOKUP($A55,'Annex 2 Designated EHV charges'!$D:$P,12,FALSE)),"")</f>
        <v/>
      </c>
      <c r="H55" s="99" t="str">
        <f>IFERROR(IF(VLOOKUP($A55,'Annex 2 Designated EHV charges'!$D:$P,13,FALSE)=0,"",VLOOKUP($A55,'Annex 2 Designated EHV charges'!$D:$P,13,FALSE)),"")</f>
        <v/>
      </c>
    </row>
    <row r="56" spans="1:8" ht="12.75" customHeight="1" x14ac:dyDescent="0.2">
      <c r="A56" s="96" t="str">
        <f t="array" ref="A56">IFERROR(INDEX('Annex 2 Designated EHV charges'!$D$10:$D$10, MATCH(0, IF(ISBLANK('Annex 2 Designated EHV charges'!$D$10:$D$10),1, COUNTIF(A$4:$A55, 'Annex 2 Designated EHV charges'!$D$10:$D$10)), 0)),"")</f>
        <v/>
      </c>
      <c r="B56" s="95" t="str">
        <f>IF($A56="","",VLOOKUP($A56,'Annex 2 Designated EHV charges'!$D:$O,2,0))</f>
        <v/>
      </c>
      <c r="C56" s="96" t="str">
        <f>IF($A56="","",VLOOKUP($A56,'Annex 2 Designated EHV charges'!$D:$O,3,0))</f>
        <v/>
      </c>
      <c r="D56" s="95" t="str">
        <f>IF($A56="","",VLOOKUP($A56,'Annex 2 Designated EHV charges'!$D:$O,4,0))</f>
        <v/>
      </c>
      <c r="E56" s="97" t="str">
        <f>IFERROR(IF(VLOOKUP($A56,'Annex 2 Designated EHV charges'!$D:$P,10,FALSE)=0,"",VLOOKUP($A56,'Annex 2 Designated EHV charges'!$D:$P,10,FALSE)),"")</f>
        <v/>
      </c>
      <c r="F56" s="98" t="str">
        <f>IFERROR(IF(VLOOKUP($A56,'Annex 2 Designated EHV charges'!$D:$P,11,FALSE)=0,"",VLOOKUP($A56,'Annex 2 Designated EHV charges'!$D:$P,11,FALSE)),"")</f>
        <v/>
      </c>
      <c r="G56" s="99" t="str">
        <f>IFERROR(IF(VLOOKUP($A56,'Annex 2 Designated EHV charges'!$D:$P,12,FALSE)=0,"",VLOOKUP($A56,'Annex 2 Designated EHV charges'!$D:$P,12,FALSE)),"")</f>
        <v/>
      </c>
      <c r="H56" s="99" t="str">
        <f>IFERROR(IF(VLOOKUP($A56,'Annex 2 Designated EHV charges'!$D:$P,13,FALSE)=0,"",VLOOKUP($A56,'Annex 2 Designated EHV charges'!$D:$P,13,FALSE)),"")</f>
        <v/>
      </c>
    </row>
    <row r="57" spans="1:8" ht="12.75" customHeight="1" x14ac:dyDescent="0.2">
      <c r="A57" s="96" t="str">
        <f t="array" ref="A57">IFERROR(INDEX('Annex 2 Designated EHV charges'!$D$10:$D$10, MATCH(0, IF(ISBLANK('Annex 2 Designated EHV charges'!$D$10:$D$10),1, COUNTIF(A$4:$A56, 'Annex 2 Designated EHV charges'!$D$10:$D$10)), 0)),"")</f>
        <v/>
      </c>
      <c r="B57" s="95" t="str">
        <f>IF($A57="","",VLOOKUP($A57,'Annex 2 Designated EHV charges'!$D:$O,2,0))</f>
        <v/>
      </c>
      <c r="C57" s="96" t="str">
        <f>IF($A57="","",VLOOKUP($A57,'Annex 2 Designated EHV charges'!$D:$O,3,0))</f>
        <v/>
      </c>
      <c r="D57" s="95" t="str">
        <f>IF($A57="","",VLOOKUP($A57,'Annex 2 Designated EHV charges'!$D:$O,4,0))</f>
        <v/>
      </c>
      <c r="E57" s="97" t="str">
        <f>IFERROR(IF(VLOOKUP($A57,'Annex 2 Designated EHV charges'!$D:$P,10,FALSE)=0,"",VLOOKUP($A57,'Annex 2 Designated EHV charges'!$D:$P,10,FALSE)),"")</f>
        <v/>
      </c>
      <c r="F57" s="98" t="str">
        <f>IFERROR(IF(VLOOKUP($A57,'Annex 2 Designated EHV charges'!$D:$P,11,FALSE)=0,"",VLOOKUP($A57,'Annex 2 Designated EHV charges'!$D:$P,11,FALSE)),"")</f>
        <v/>
      </c>
      <c r="G57" s="99" t="str">
        <f>IFERROR(IF(VLOOKUP($A57,'Annex 2 Designated EHV charges'!$D:$P,12,FALSE)=0,"",VLOOKUP($A57,'Annex 2 Designated EHV charges'!$D:$P,12,FALSE)),"")</f>
        <v/>
      </c>
      <c r="H57" s="99" t="str">
        <f>IFERROR(IF(VLOOKUP($A57,'Annex 2 Designated EHV charges'!$D:$P,13,FALSE)=0,"",VLOOKUP($A57,'Annex 2 Designated EHV charges'!$D:$P,13,FALSE)),"")</f>
        <v/>
      </c>
    </row>
    <row r="58" spans="1:8" ht="12.75" customHeight="1" x14ac:dyDescent="0.2">
      <c r="A58" s="96" t="str">
        <f t="array" ref="A58">IFERROR(INDEX('Annex 2 Designated EHV charges'!$D$10:$D$10, MATCH(0, IF(ISBLANK('Annex 2 Designated EHV charges'!$D$10:$D$10),1, COUNTIF(A$4:$A57, 'Annex 2 Designated EHV charges'!$D$10:$D$10)), 0)),"")</f>
        <v/>
      </c>
      <c r="B58" s="95" t="str">
        <f>IF($A58="","",VLOOKUP($A58,'Annex 2 Designated EHV charges'!$D:$O,2,0))</f>
        <v/>
      </c>
      <c r="C58" s="96" t="str">
        <f>IF($A58="","",VLOOKUP($A58,'Annex 2 Designated EHV charges'!$D:$O,3,0))</f>
        <v/>
      </c>
      <c r="D58" s="95" t="str">
        <f>IF($A58="","",VLOOKUP($A58,'Annex 2 Designated EHV charges'!$D:$O,4,0))</f>
        <v/>
      </c>
      <c r="E58" s="97" t="str">
        <f>IFERROR(IF(VLOOKUP($A58,'Annex 2 Designated EHV charges'!$D:$P,10,FALSE)=0,"",VLOOKUP($A58,'Annex 2 Designated EHV charges'!$D:$P,10,FALSE)),"")</f>
        <v/>
      </c>
      <c r="F58" s="98" t="str">
        <f>IFERROR(IF(VLOOKUP($A58,'Annex 2 Designated EHV charges'!$D:$P,11,FALSE)=0,"",VLOOKUP($A58,'Annex 2 Designated EHV charges'!$D:$P,11,FALSE)),"")</f>
        <v/>
      </c>
      <c r="G58" s="99" t="str">
        <f>IFERROR(IF(VLOOKUP($A58,'Annex 2 Designated EHV charges'!$D:$P,12,FALSE)=0,"",VLOOKUP($A58,'Annex 2 Designated EHV charges'!$D:$P,12,FALSE)),"")</f>
        <v/>
      </c>
      <c r="H58" s="99" t="str">
        <f>IFERROR(IF(VLOOKUP($A58,'Annex 2 Designated EHV charges'!$D:$P,13,FALSE)=0,"",VLOOKUP($A58,'Annex 2 Designated EHV charges'!$D:$P,13,FALSE)),"")</f>
        <v/>
      </c>
    </row>
    <row r="59" spans="1:8" ht="12.75" customHeight="1" x14ac:dyDescent="0.2">
      <c r="A59" s="96" t="str">
        <f t="array" ref="A59">IFERROR(INDEX('Annex 2 Designated EHV charges'!$D$10:$D$10, MATCH(0, IF(ISBLANK('Annex 2 Designated EHV charges'!$D$10:$D$10),1, COUNTIF(A$4:$A58, 'Annex 2 Designated EHV charges'!$D$10:$D$10)), 0)),"")</f>
        <v/>
      </c>
      <c r="B59" s="95" t="str">
        <f>IF($A59="","",VLOOKUP($A59,'Annex 2 Designated EHV charges'!$D:$O,2,0))</f>
        <v/>
      </c>
      <c r="C59" s="96" t="str">
        <f>IF($A59="","",VLOOKUP($A59,'Annex 2 Designated EHV charges'!$D:$O,3,0))</f>
        <v/>
      </c>
      <c r="D59" s="95" t="str">
        <f>IF($A59="","",VLOOKUP($A59,'Annex 2 Designated EHV charges'!$D:$O,4,0))</f>
        <v/>
      </c>
      <c r="E59" s="97" t="str">
        <f>IFERROR(IF(VLOOKUP($A59,'Annex 2 Designated EHV charges'!$D:$P,10,FALSE)=0,"",VLOOKUP($A59,'Annex 2 Designated EHV charges'!$D:$P,10,FALSE)),"")</f>
        <v/>
      </c>
      <c r="F59" s="98" t="str">
        <f>IFERROR(IF(VLOOKUP($A59,'Annex 2 Designated EHV charges'!$D:$P,11,FALSE)=0,"",VLOOKUP($A59,'Annex 2 Designated EHV charges'!$D:$P,11,FALSE)),"")</f>
        <v/>
      </c>
      <c r="G59" s="99" t="str">
        <f>IFERROR(IF(VLOOKUP($A59,'Annex 2 Designated EHV charges'!$D:$P,12,FALSE)=0,"",VLOOKUP($A59,'Annex 2 Designated EHV charges'!$D:$P,12,FALSE)),"")</f>
        <v/>
      </c>
      <c r="H59" s="99" t="str">
        <f>IFERROR(IF(VLOOKUP($A59,'Annex 2 Designated EHV charges'!$D:$P,13,FALSE)=0,"",VLOOKUP($A59,'Annex 2 Designated EHV charges'!$D:$P,13,FALSE)),"")</f>
        <v/>
      </c>
    </row>
    <row r="60" spans="1:8" ht="12.75" customHeight="1" x14ac:dyDescent="0.2">
      <c r="A60" s="96" t="str">
        <f t="array" ref="A60">IFERROR(INDEX('Annex 2 Designated EHV charges'!$D$10:$D$10, MATCH(0, IF(ISBLANK('Annex 2 Designated EHV charges'!$D$10:$D$10),1, COUNTIF(A$4:$A59, 'Annex 2 Designated EHV charges'!$D$10:$D$10)), 0)),"")</f>
        <v/>
      </c>
      <c r="B60" s="95" t="str">
        <f>IF($A60="","",VLOOKUP($A60,'Annex 2 Designated EHV charges'!$D:$O,2,0))</f>
        <v/>
      </c>
      <c r="C60" s="96" t="str">
        <f>IF($A60="","",VLOOKUP($A60,'Annex 2 Designated EHV charges'!$D:$O,3,0))</f>
        <v/>
      </c>
      <c r="D60" s="95" t="str">
        <f>IF($A60="","",VLOOKUP($A60,'Annex 2 Designated EHV charges'!$D:$O,4,0))</f>
        <v/>
      </c>
      <c r="E60" s="97" t="str">
        <f>IFERROR(IF(VLOOKUP($A60,'Annex 2 Designated EHV charges'!$D:$P,10,FALSE)=0,"",VLOOKUP($A60,'Annex 2 Designated EHV charges'!$D:$P,10,FALSE)),"")</f>
        <v/>
      </c>
      <c r="F60" s="98" t="str">
        <f>IFERROR(IF(VLOOKUP($A60,'Annex 2 Designated EHV charges'!$D:$P,11,FALSE)=0,"",VLOOKUP($A60,'Annex 2 Designated EHV charges'!$D:$P,11,FALSE)),"")</f>
        <v/>
      </c>
      <c r="G60" s="99" t="str">
        <f>IFERROR(IF(VLOOKUP($A60,'Annex 2 Designated EHV charges'!$D:$P,12,FALSE)=0,"",VLOOKUP($A60,'Annex 2 Designated EHV charges'!$D:$P,12,FALSE)),"")</f>
        <v/>
      </c>
      <c r="H60" s="99" t="str">
        <f>IFERROR(IF(VLOOKUP($A60,'Annex 2 Designated EHV charges'!$D:$P,13,FALSE)=0,"",VLOOKUP($A60,'Annex 2 Designated EHV charges'!$D:$P,13,FALSE)),"")</f>
        <v/>
      </c>
    </row>
    <row r="61" spans="1:8" ht="12.75" customHeight="1" x14ac:dyDescent="0.2">
      <c r="A61" s="96" t="str">
        <f t="array" ref="A61">IFERROR(INDEX('Annex 2 Designated EHV charges'!$D$10:$D$10, MATCH(0, IF(ISBLANK('Annex 2 Designated EHV charges'!$D$10:$D$10),1, COUNTIF(A$4:$A60, 'Annex 2 Designated EHV charges'!$D$10:$D$10)), 0)),"")</f>
        <v/>
      </c>
      <c r="B61" s="95" t="str">
        <f>IF($A61="","",VLOOKUP($A61,'Annex 2 Designated EHV charges'!$D:$O,2,0))</f>
        <v/>
      </c>
      <c r="C61" s="96" t="str">
        <f>IF($A61="","",VLOOKUP($A61,'Annex 2 Designated EHV charges'!$D:$O,3,0))</f>
        <v/>
      </c>
      <c r="D61" s="95" t="str">
        <f>IF($A61="","",VLOOKUP($A61,'Annex 2 Designated EHV charges'!$D:$O,4,0))</f>
        <v/>
      </c>
      <c r="E61" s="97" t="str">
        <f>IFERROR(IF(VLOOKUP($A61,'Annex 2 Designated EHV charges'!$D:$P,10,FALSE)=0,"",VLOOKUP($A61,'Annex 2 Designated EHV charges'!$D:$P,10,FALSE)),"")</f>
        <v/>
      </c>
      <c r="F61" s="98" t="str">
        <f>IFERROR(IF(VLOOKUP($A61,'Annex 2 Designated EHV charges'!$D:$P,11,FALSE)=0,"",VLOOKUP($A61,'Annex 2 Designated EHV charges'!$D:$P,11,FALSE)),"")</f>
        <v/>
      </c>
      <c r="G61" s="99" t="str">
        <f>IFERROR(IF(VLOOKUP($A61,'Annex 2 Designated EHV charges'!$D:$P,12,FALSE)=0,"",VLOOKUP($A61,'Annex 2 Designated EHV charges'!$D:$P,12,FALSE)),"")</f>
        <v/>
      </c>
      <c r="H61" s="99" t="str">
        <f>IFERROR(IF(VLOOKUP($A61,'Annex 2 Designated EHV charges'!$D:$P,13,FALSE)=0,"",VLOOKUP($A61,'Annex 2 Designated EHV charges'!$D:$P,13,FALSE)),"")</f>
        <v/>
      </c>
    </row>
    <row r="62" spans="1:8" ht="12.75" customHeight="1" x14ac:dyDescent="0.2">
      <c r="A62" s="96" t="str">
        <f t="array" ref="A62">IFERROR(INDEX('Annex 2 Designated EHV charges'!$D$10:$D$10, MATCH(0, IF(ISBLANK('Annex 2 Designated EHV charges'!$D$10:$D$10),1, COUNTIF(A$4:$A61, 'Annex 2 Designated EHV charges'!$D$10:$D$10)), 0)),"")</f>
        <v/>
      </c>
      <c r="B62" s="95" t="str">
        <f>IF($A62="","",VLOOKUP($A62,'Annex 2 Designated EHV charges'!$D:$O,2,0))</f>
        <v/>
      </c>
      <c r="C62" s="96" t="str">
        <f>IF($A62="","",VLOOKUP($A62,'Annex 2 Designated EHV charges'!$D:$O,3,0))</f>
        <v/>
      </c>
      <c r="D62" s="95" t="str">
        <f>IF($A62="","",VLOOKUP($A62,'Annex 2 Designated EHV charges'!$D:$O,4,0))</f>
        <v/>
      </c>
      <c r="E62" s="97" t="str">
        <f>IFERROR(IF(VLOOKUP($A62,'Annex 2 Designated EHV charges'!$D:$P,10,FALSE)=0,"",VLOOKUP($A62,'Annex 2 Designated EHV charges'!$D:$P,10,FALSE)),"")</f>
        <v/>
      </c>
      <c r="F62" s="98" t="str">
        <f>IFERROR(IF(VLOOKUP($A62,'Annex 2 Designated EHV charges'!$D:$P,11,FALSE)=0,"",VLOOKUP($A62,'Annex 2 Designated EHV charges'!$D:$P,11,FALSE)),"")</f>
        <v/>
      </c>
      <c r="G62" s="99" t="str">
        <f>IFERROR(IF(VLOOKUP($A62,'Annex 2 Designated EHV charges'!$D:$P,12,FALSE)=0,"",VLOOKUP($A62,'Annex 2 Designated EHV charges'!$D:$P,12,FALSE)),"")</f>
        <v/>
      </c>
      <c r="H62" s="99" t="str">
        <f>IFERROR(IF(VLOOKUP($A62,'Annex 2 Designated EHV charges'!$D:$P,13,FALSE)=0,"",VLOOKUP($A62,'Annex 2 Designated EHV charges'!$D:$P,13,FALSE)),"")</f>
        <v/>
      </c>
    </row>
    <row r="63" spans="1:8" ht="12.75" customHeight="1" x14ac:dyDescent="0.2">
      <c r="A63" s="96" t="str">
        <f t="array" ref="A63">IFERROR(INDEX('Annex 2 Designated EHV charges'!$D$10:$D$10, MATCH(0, IF(ISBLANK('Annex 2 Designated EHV charges'!$D$10:$D$10),1, COUNTIF(A$4:$A62, 'Annex 2 Designated EHV charges'!$D$10:$D$10)), 0)),"")</f>
        <v/>
      </c>
      <c r="B63" s="95" t="str">
        <f>IF($A63="","",VLOOKUP($A63,'Annex 2 Designated EHV charges'!$D:$O,2,0))</f>
        <v/>
      </c>
      <c r="C63" s="96" t="str">
        <f>IF($A63="","",VLOOKUP($A63,'Annex 2 Designated EHV charges'!$D:$O,3,0))</f>
        <v/>
      </c>
      <c r="D63" s="95" t="str">
        <f>IF($A63="","",VLOOKUP($A63,'Annex 2 Designated EHV charges'!$D:$O,4,0))</f>
        <v/>
      </c>
      <c r="E63" s="97" t="str">
        <f>IFERROR(IF(VLOOKUP($A63,'Annex 2 Designated EHV charges'!$D:$P,10,FALSE)=0,"",VLOOKUP($A63,'Annex 2 Designated EHV charges'!$D:$P,10,FALSE)),"")</f>
        <v/>
      </c>
      <c r="F63" s="98" t="str">
        <f>IFERROR(IF(VLOOKUP($A63,'Annex 2 Designated EHV charges'!$D:$P,11,FALSE)=0,"",VLOOKUP($A63,'Annex 2 Designated EHV charges'!$D:$P,11,FALSE)),"")</f>
        <v/>
      </c>
      <c r="G63" s="99" t="str">
        <f>IFERROR(IF(VLOOKUP($A63,'Annex 2 Designated EHV charges'!$D:$P,12,FALSE)=0,"",VLOOKUP($A63,'Annex 2 Designated EHV charges'!$D:$P,12,FALSE)),"")</f>
        <v/>
      </c>
      <c r="H63" s="99" t="str">
        <f>IFERROR(IF(VLOOKUP($A63,'Annex 2 Designated EHV charges'!$D:$P,13,FALSE)=0,"",VLOOKUP($A63,'Annex 2 Designated EHV charges'!$D:$P,13,FALSE)),"")</f>
        <v/>
      </c>
    </row>
    <row r="64" spans="1:8" ht="12.75" customHeight="1" x14ac:dyDescent="0.2">
      <c r="A64" s="96" t="str">
        <f t="array" ref="A64">IFERROR(INDEX('Annex 2 Designated EHV charges'!$D$10:$D$10, MATCH(0, IF(ISBLANK('Annex 2 Designated EHV charges'!$D$10:$D$10),1, COUNTIF(A$4:$A63, 'Annex 2 Designated EHV charges'!$D$10:$D$10)), 0)),"")</f>
        <v/>
      </c>
      <c r="B64" s="95" t="str">
        <f>IF($A64="","",VLOOKUP($A64,'Annex 2 Designated EHV charges'!$D:$O,2,0))</f>
        <v/>
      </c>
      <c r="C64" s="96" t="str">
        <f>IF($A64="","",VLOOKUP($A64,'Annex 2 Designated EHV charges'!$D:$O,3,0))</f>
        <v/>
      </c>
      <c r="D64" s="95" t="str">
        <f>IF($A64="","",VLOOKUP($A64,'Annex 2 Designated EHV charges'!$D:$O,4,0))</f>
        <v/>
      </c>
      <c r="E64" s="97" t="str">
        <f>IFERROR(IF(VLOOKUP($A64,'Annex 2 Designated EHV charges'!$D:$P,10,FALSE)=0,"",VLOOKUP($A64,'Annex 2 Designated EHV charges'!$D:$P,10,FALSE)),"")</f>
        <v/>
      </c>
      <c r="F64" s="98" t="str">
        <f>IFERROR(IF(VLOOKUP($A64,'Annex 2 Designated EHV charges'!$D:$P,11,FALSE)=0,"",VLOOKUP($A64,'Annex 2 Designated EHV charges'!$D:$P,11,FALSE)),"")</f>
        <v/>
      </c>
      <c r="G64" s="99" t="str">
        <f>IFERROR(IF(VLOOKUP($A64,'Annex 2 Designated EHV charges'!$D:$P,12,FALSE)=0,"",VLOOKUP($A64,'Annex 2 Designated EHV charges'!$D:$P,12,FALSE)),"")</f>
        <v/>
      </c>
      <c r="H64" s="99" t="str">
        <f>IFERROR(IF(VLOOKUP($A64,'Annex 2 Designated EHV charges'!$D:$P,13,FALSE)=0,"",VLOOKUP($A64,'Annex 2 Designated EHV charges'!$D:$P,13,FALSE)),"")</f>
        <v/>
      </c>
    </row>
    <row r="65" spans="1:8" ht="12.75" customHeight="1" x14ac:dyDescent="0.2">
      <c r="A65" s="96" t="str">
        <f t="array" ref="A65">IFERROR(INDEX('Annex 2 Designated EHV charges'!$D$10:$D$10, MATCH(0, IF(ISBLANK('Annex 2 Designated EHV charges'!$D$10:$D$10),1, COUNTIF(A$4:$A64, 'Annex 2 Designated EHV charges'!$D$10:$D$10)), 0)),"")</f>
        <v/>
      </c>
      <c r="B65" s="95" t="str">
        <f>IF($A65="","",VLOOKUP($A65,'Annex 2 Designated EHV charges'!$D:$O,2,0))</f>
        <v/>
      </c>
      <c r="C65" s="96" t="str">
        <f>IF($A65="","",VLOOKUP($A65,'Annex 2 Designated EHV charges'!$D:$O,3,0))</f>
        <v/>
      </c>
      <c r="D65" s="95" t="str">
        <f>IF($A65="","",VLOOKUP($A65,'Annex 2 Designated EHV charges'!$D:$O,4,0))</f>
        <v/>
      </c>
      <c r="E65" s="97" t="str">
        <f>IFERROR(IF(VLOOKUP($A65,'Annex 2 Designated EHV charges'!$D:$P,10,FALSE)=0,"",VLOOKUP($A65,'Annex 2 Designated EHV charges'!$D:$P,10,FALSE)),"")</f>
        <v/>
      </c>
      <c r="F65" s="98" t="str">
        <f>IFERROR(IF(VLOOKUP($A65,'Annex 2 Designated EHV charges'!$D:$P,11,FALSE)=0,"",VLOOKUP($A65,'Annex 2 Designated EHV charges'!$D:$P,11,FALSE)),"")</f>
        <v/>
      </c>
      <c r="G65" s="99" t="str">
        <f>IFERROR(IF(VLOOKUP($A65,'Annex 2 Designated EHV charges'!$D:$P,12,FALSE)=0,"",VLOOKUP($A65,'Annex 2 Designated EHV charges'!$D:$P,12,FALSE)),"")</f>
        <v/>
      </c>
      <c r="H65" s="99" t="str">
        <f>IFERROR(IF(VLOOKUP($A65,'Annex 2 Designated EHV charges'!$D:$P,13,FALSE)=0,"",VLOOKUP($A65,'Annex 2 Designated EHV charges'!$D:$P,13,FALSE)),"")</f>
        <v/>
      </c>
    </row>
    <row r="66" spans="1:8" ht="12.75" customHeight="1" x14ac:dyDescent="0.2">
      <c r="A66" s="96" t="str">
        <f t="array" ref="A66">IFERROR(INDEX('Annex 2 Designated EHV charges'!$D$10:$D$10, MATCH(0, IF(ISBLANK('Annex 2 Designated EHV charges'!$D$10:$D$10),1, COUNTIF(A$4:$A65, 'Annex 2 Designated EHV charges'!$D$10:$D$10)), 0)),"")</f>
        <v/>
      </c>
      <c r="B66" s="95" t="str">
        <f>IF($A66="","",VLOOKUP($A66,'Annex 2 Designated EHV charges'!$D:$O,2,0))</f>
        <v/>
      </c>
      <c r="C66" s="96" t="str">
        <f>IF($A66="","",VLOOKUP($A66,'Annex 2 Designated EHV charges'!$D:$O,3,0))</f>
        <v/>
      </c>
      <c r="D66" s="95" t="str">
        <f>IF($A66="","",VLOOKUP($A66,'Annex 2 Designated EHV charges'!$D:$O,4,0))</f>
        <v/>
      </c>
      <c r="E66" s="97" t="str">
        <f>IFERROR(IF(VLOOKUP($A66,'Annex 2 Designated EHV charges'!$D:$P,10,FALSE)=0,"",VLOOKUP($A66,'Annex 2 Designated EHV charges'!$D:$P,10,FALSE)),"")</f>
        <v/>
      </c>
      <c r="F66" s="98" t="str">
        <f>IFERROR(IF(VLOOKUP($A66,'Annex 2 Designated EHV charges'!$D:$P,11,FALSE)=0,"",VLOOKUP($A66,'Annex 2 Designated EHV charges'!$D:$P,11,FALSE)),"")</f>
        <v/>
      </c>
      <c r="G66" s="99" t="str">
        <f>IFERROR(IF(VLOOKUP($A66,'Annex 2 Designated EHV charges'!$D:$P,12,FALSE)=0,"",VLOOKUP($A66,'Annex 2 Designated EHV charges'!$D:$P,12,FALSE)),"")</f>
        <v/>
      </c>
      <c r="H66" s="99" t="str">
        <f>IFERROR(IF(VLOOKUP($A66,'Annex 2 Designated EHV charges'!$D:$P,13,FALSE)=0,"",VLOOKUP($A66,'Annex 2 Designated EHV charges'!$D:$P,13,FALSE)),"")</f>
        <v/>
      </c>
    </row>
    <row r="67" spans="1:8" ht="12.75" customHeight="1" x14ac:dyDescent="0.2">
      <c r="A67" s="96" t="str">
        <f t="array" ref="A67">IFERROR(INDEX('Annex 2 Designated EHV charges'!$D$10:$D$10, MATCH(0, IF(ISBLANK('Annex 2 Designated EHV charges'!$D$10:$D$10),1, COUNTIF(A$4:$A66, 'Annex 2 Designated EHV charges'!$D$10:$D$10)), 0)),"")</f>
        <v/>
      </c>
      <c r="B67" s="95" t="str">
        <f>IF($A67="","",VLOOKUP($A67,'Annex 2 Designated EHV charges'!$D:$O,2,0))</f>
        <v/>
      </c>
      <c r="C67" s="96" t="str">
        <f>IF($A67="","",VLOOKUP($A67,'Annex 2 Designated EHV charges'!$D:$O,3,0))</f>
        <v/>
      </c>
      <c r="D67" s="95" t="str">
        <f>IF($A67="","",VLOOKUP($A67,'Annex 2 Designated EHV charges'!$D:$O,4,0))</f>
        <v/>
      </c>
      <c r="E67" s="97" t="str">
        <f>IFERROR(IF(VLOOKUP($A67,'Annex 2 Designated EHV charges'!$D:$P,10,FALSE)=0,"",VLOOKUP($A67,'Annex 2 Designated EHV charges'!$D:$P,10,FALSE)),"")</f>
        <v/>
      </c>
      <c r="F67" s="98" t="str">
        <f>IFERROR(IF(VLOOKUP($A67,'Annex 2 Designated EHV charges'!$D:$P,11,FALSE)=0,"",VLOOKUP($A67,'Annex 2 Designated EHV charges'!$D:$P,11,FALSE)),"")</f>
        <v/>
      </c>
      <c r="G67" s="99" t="str">
        <f>IFERROR(IF(VLOOKUP($A67,'Annex 2 Designated EHV charges'!$D:$P,12,FALSE)=0,"",VLOOKUP($A67,'Annex 2 Designated EHV charges'!$D:$P,12,FALSE)),"")</f>
        <v/>
      </c>
      <c r="H67" s="99" t="str">
        <f>IFERROR(IF(VLOOKUP($A67,'Annex 2 Designated EHV charges'!$D:$P,13,FALSE)=0,"",VLOOKUP($A67,'Annex 2 Designated EHV charges'!$D:$P,13,FALSE)),"")</f>
        <v/>
      </c>
    </row>
    <row r="68" spans="1:8" ht="12.75" customHeight="1" x14ac:dyDescent="0.2">
      <c r="A68" s="96" t="str">
        <f t="array" ref="A68">IFERROR(INDEX('Annex 2 Designated EHV charges'!$D$10:$D$10, MATCH(0, IF(ISBLANK('Annex 2 Designated EHV charges'!$D$10:$D$10),1, COUNTIF(A$4:$A67, 'Annex 2 Designated EHV charges'!$D$10:$D$10)), 0)),"")</f>
        <v/>
      </c>
      <c r="B68" s="95" t="str">
        <f>IF($A68="","",VLOOKUP($A68,'Annex 2 Designated EHV charges'!$D:$O,2,0))</f>
        <v/>
      </c>
      <c r="C68" s="96" t="str">
        <f>IF($A68="","",VLOOKUP($A68,'Annex 2 Designated EHV charges'!$D:$O,3,0))</f>
        <v/>
      </c>
      <c r="D68" s="95" t="str">
        <f>IF($A68="","",VLOOKUP($A68,'Annex 2 Designated EHV charges'!$D:$O,4,0))</f>
        <v/>
      </c>
      <c r="E68" s="97" t="str">
        <f>IFERROR(IF(VLOOKUP($A68,'Annex 2 Designated EHV charges'!$D:$P,10,FALSE)=0,"",VLOOKUP($A68,'Annex 2 Designated EHV charges'!$D:$P,10,FALSE)),"")</f>
        <v/>
      </c>
      <c r="F68" s="98" t="str">
        <f>IFERROR(IF(VLOOKUP($A68,'Annex 2 Designated EHV charges'!$D:$P,11,FALSE)=0,"",VLOOKUP($A68,'Annex 2 Designated EHV charges'!$D:$P,11,FALSE)),"")</f>
        <v/>
      </c>
      <c r="G68" s="99" t="str">
        <f>IFERROR(IF(VLOOKUP($A68,'Annex 2 Designated EHV charges'!$D:$P,12,FALSE)=0,"",VLOOKUP($A68,'Annex 2 Designated EHV charges'!$D:$P,12,FALSE)),"")</f>
        <v/>
      </c>
      <c r="H68" s="99" t="str">
        <f>IFERROR(IF(VLOOKUP($A68,'Annex 2 Designated EHV charges'!$D:$P,13,FALSE)=0,"",VLOOKUP($A68,'Annex 2 Designated EHV charges'!$D:$P,13,FALSE)),"")</f>
        <v/>
      </c>
    </row>
    <row r="69" spans="1:8" ht="12.75" customHeight="1" x14ac:dyDescent="0.2">
      <c r="A69" s="96" t="str">
        <f t="array" ref="A69">IFERROR(INDEX('Annex 2 Designated EHV charges'!$D$10:$D$10, MATCH(0, IF(ISBLANK('Annex 2 Designated EHV charges'!$D$10:$D$10),1, COUNTIF(A$4:$A68, 'Annex 2 Designated EHV charges'!$D$10:$D$10)), 0)),"")</f>
        <v/>
      </c>
      <c r="B69" s="95" t="str">
        <f>IF($A69="","",VLOOKUP($A69,'Annex 2 Designated EHV charges'!$D:$O,2,0))</f>
        <v/>
      </c>
      <c r="C69" s="96" t="str">
        <f>IF($A69="","",VLOOKUP($A69,'Annex 2 Designated EHV charges'!$D:$O,3,0))</f>
        <v/>
      </c>
      <c r="D69" s="95" t="str">
        <f>IF($A69="","",VLOOKUP($A69,'Annex 2 Designated EHV charges'!$D:$O,4,0))</f>
        <v/>
      </c>
      <c r="E69" s="97" t="str">
        <f>IFERROR(IF(VLOOKUP($A69,'Annex 2 Designated EHV charges'!$D:$P,10,FALSE)=0,"",VLOOKUP($A69,'Annex 2 Designated EHV charges'!$D:$P,10,FALSE)),"")</f>
        <v/>
      </c>
      <c r="F69" s="98" t="str">
        <f>IFERROR(IF(VLOOKUP($A69,'Annex 2 Designated EHV charges'!$D:$P,11,FALSE)=0,"",VLOOKUP($A69,'Annex 2 Designated EHV charges'!$D:$P,11,FALSE)),"")</f>
        <v/>
      </c>
      <c r="G69" s="99" t="str">
        <f>IFERROR(IF(VLOOKUP($A69,'Annex 2 Designated EHV charges'!$D:$P,12,FALSE)=0,"",VLOOKUP($A69,'Annex 2 Designated EHV charges'!$D:$P,12,FALSE)),"")</f>
        <v/>
      </c>
      <c r="H69" s="99" t="str">
        <f>IFERROR(IF(VLOOKUP($A69,'Annex 2 Designated EHV charges'!$D:$P,13,FALSE)=0,"",VLOOKUP($A69,'Annex 2 Designated EHV charges'!$D:$P,13,FALSE)),"")</f>
        <v/>
      </c>
    </row>
    <row r="70" spans="1:8" ht="12.75" customHeight="1" x14ac:dyDescent="0.2">
      <c r="A70" s="96" t="str">
        <f t="array" ref="A70">IFERROR(INDEX('Annex 2 Designated EHV charges'!$D$10:$D$10, MATCH(0, IF(ISBLANK('Annex 2 Designated EHV charges'!$D$10:$D$10),1, COUNTIF(A$4:$A69, 'Annex 2 Designated EHV charges'!$D$10:$D$10)), 0)),"")</f>
        <v/>
      </c>
      <c r="B70" s="95" t="str">
        <f>IF($A70="","",VLOOKUP($A70,'Annex 2 Designated EHV charges'!$D:$O,2,0))</f>
        <v/>
      </c>
      <c r="C70" s="96" t="str">
        <f>IF($A70="","",VLOOKUP($A70,'Annex 2 Designated EHV charges'!$D:$O,3,0))</f>
        <v/>
      </c>
      <c r="D70" s="95" t="str">
        <f>IF($A70="","",VLOOKUP($A70,'Annex 2 Designated EHV charges'!$D:$O,4,0))</f>
        <v/>
      </c>
      <c r="E70" s="97" t="str">
        <f>IFERROR(IF(VLOOKUP($A70,'Annex 2 Designated EHV charges'!$D:$P,10,FALSE)=0,"",VLOOKUP($A70,'Annex 2 Designated EHV charges'!$D:$P,10,FALSE)),"")</f>
        <v/>
      </c>
      <c r="F70" s="98" t="str">
        <f>IFERROR(IF(VLOOKUP($A70,'Annex 2 Designated EHV charges'!$D:$P,11,FALSE)=0,"",VLOOKUP($A70,'Annex 2 Designated EHV charges'!$D:$P,11,FALSE)),"")</f>
        <v/>
      </c>
      <c r="G70" s="99" t="str">
        <f>IFERROR(IF(VLOOKUP($A70,'Annex 2 Designated EHV charges'!$D:$P,12,FALSE)=0,"",VLOOKUP($A70,'Annex 2 Designated EHV charges'!$D:$P,12,FALSE)),"")</f>
        <v/>
      </c>
      <c r="H70" s="99" t="str">
        <f>IFERROR(IF(VLOOKUP($A70,'Annex 2 Designated EHV charges'!$D:$P,13,FALSE)=0,"",VLOOKUP($A70,'Annex 2 Designated EHV charges'!$D:$P,13,FALSE)),"")</f>
        <v/>
      </c>
    </row>
    <row r="71" spans="1:8" ht="12.75" customHeight="1" x14ac:dyDescent="0.2">
      <c r="A71" s="96" t="str">
        <f t="array" ref="A71">IFERROR(INDEX('Annex 2 Designated EHV charges'!$D$10:$D$10, MATCH(0, IF(ISBLANK('Annex 2 Designated EHV charges'!$D$10:$D$10),1, COUNTIF(A$4:$A70, 'Annex 2 Designated EHV charges'!$D$10:$D$10)), 0)),"")</f>
        <v/>
      </c>
      <c r="B71" s="95" t="str">
        <f>IF($A71="","",VLOOKUP($A71,'Annex 2 Designated EHV charges'!$D:$O,2,0))</f>
        <v/>
      </c>
      <c r="C71" s="96" t="str">
        <f>IF($A71="","",VLOOKUP($A71,'Annex 2 Designated EHV charges'!$D:$O,3,0))</f>
        <v/>
      </c>
      <c r="D71" s="95" t="str">
        <f>IF($A71="","",VLOOKUP($A71,'Annex 2 Designated EHV charges'!$D:$O,4,0))</f>
        <v/>
      </c>
      <c r="E71" s="97" t="str">
        <f>IFERROR(IF(VLOOKUP($A71,'Annex 2 Designated EHV charges'!$D:$P,10,FALSE)=0,"",VLOOKUP($A71,'Annex 2 Designated EHV charges'!$D:$P,10,FALSE)),"")</f>
        <v/>
      </c>
      <c r="F71" s="98" t="str">
        <f>IFERROR(IF(VLOOKUP($A71,'Annex 2 Designated EHV charges'!$D:$P,11,FALSE)=0,"",VLOOKUP($A71,'Annex 2 Designated EHV charges'!$D:$P,11,FALSE)),"")</f>
        <v/>
      </c>
      <c r="G71" s="99" t="str">
        <f>IFERROR(IF(VLOOKUP($A71,'Annex 2 Designated EHV charges'!$D:$P,12,FALSE)=0,"",VLOOKUP($A71,'Annex 2 Designated EHV charges'!$D:$P,12,FALSE)),"")</f>
        <v/>
      </c>
      <c r="H71" s="99" t="str">
        <f>IFERROR(IF(VLOOKUP($A71,'Annex 2 Designated EHV charges'!$D:$P,13,FALSE)=0,"",VLOOKUP($A71,'Annex 2 Designated EHV charges'!$D:$P,13,FALSE)),"")</f>
        <v/>
      </c>
    </row>
    <row r="72" spans="1:8" ht="12.75" customHeight="1" x14ac:dyDescent="0.2">
      <c r="A72" s="96" t="str">
        <f t="array" ref="A72">IFERROR(INDEX('Annex 2 Designated EHV charges'!$D$10:$D$10, MATCH(0, IF(ISBLANK('Annex 2 Designated EHV charges'!$D$10:$D$10),1, COUNTIF(A$4:$A71, 'Annex 2 Designated EHV charges'!$D$10:$D$10)), 0)),"")</f>
        <v/>
      </c>
      <c r="B72" s="95" t="str">
        <f>IF($A72="","",VLOOKUP($A72,'Annex 2 Designated EHV charges'!$D:$O,2,0))</f>
        <v/>
      </c>
      <c r="C72" s="96" t="str">
        <f>IF($A72="","",VLOOKUP($A72,'Annex 2 Designated EHV charges'!$D:$O,3,0))</f>
        <v/>
      </c>
      <c r="D72" s="95" t="str">
        <f>IF($A72="","",VLOOKUP($A72,'Annex 2 Designated EHV charges'!$D:$O,4,0))</f>
        <v/>
      </c>
      <c r="E72" s="97" t="str">
        <f>IFERROR(IF(VLOOKUP($A72,'Annex 2 Designated EHV charges'!$D:$P,10,FALSE)=0,"",VLOOKUP($A72,'Annex 2 Designated EHV charges'!$D:$P,10,FALSE)),"")</f>
        <v/>
      </c>
      <c r="F72" s="98" t="str">
        <f>IFERROR(IF(VLOOKUP($A72,'Annex 2 Designated EHV charges'!$D:$P,11,FALSE)=0,"",VLOOKUP($A72,'Annex 2 Designated EHV charges'!$D:$P,11,FALSE)),"")</f>
        <v/>
      </c>
      <c r="G72" s="99" t="str">
        <f>IFERROR(IF(VLOOKUP($A72,'Annex 2 Designated EHV charges'!$D:$P,12,FALSE)=0,"",VLOOKUP($A72,'Annex 2 Designated EHV charges'!$D:$P,12,FALSE)),"")</f>
        <v/>
      </c>
      <c r="H72" s="99" t="str">
        <f>IFERROR(IF(VLOOKUP($A72,'Annex 2 Designated EHV charges'!$D:$P,13,FALSE)=0,"",VLOOKUP($A72,'Annex 2 Designated EHV charges'!$D:$P,13,FALSE)),"")</f>
        <v/>
      </c>
    </row>
    <row r="73" spans="1:8" ht="12.75" customHeight="1" x14ac:dyDescent="0.2">
      <c r="A73" s="96" t="str">
        <f t="array" ref="A73">IFERROR(INDEX('Annex 2 Designated EHV charges'!$D$10:$D$10, MATCH(0, IF(ISBLANK('Annex 2 Designated EHV charges'!$D$10:$D$10),1, COUNTIF(A$4:$A72, 'Annex 2 Designated EHV charges'!$D$10:$D$10)), 0)),"")</f>
        <v/>
      </c>
      <c r="B73" s="95" t="str">
        <f>IF($A73="","",VLOOKUP($A73,'Annex 2 Designated EHV charges'!$D:$O,2,0))</f>
        <v/>
      </c>
      <c r="C73" s="96" t="str">
        <f>IF($A73="","",VLOOKUP($A73,'Annex 2 Designated EHV charges'!$D:$O,3,0))</f>
        <v/>
      </c>
      <c r="D73" s="95" t="str">
        <f>IF($A73="","",VLOOKUP($A73,'Annex 2 Designated EHV charges'!$D:$O,4,0))</f>
        <v/>
      </c>
      <c r="E73" s="97" t="str">
        <f>IFERROR(IF(VLOOKUP($A73,'Annex 2 Designated EHV charges'!$D:$P,10,FALSE)=0,"",VLOOKUP($A73,'Annex 2 Designated EHV charges'!$D:$P,10,FALSE)),"")</f>
        <v/>
      </c>
      <c r="F73" s="98" t="str">
        <f>IFERROR(IF(VLOOKUP($A73,'Annex 2 Designated EHV charges'!$D:$P,11,FALSE)=0,"",VLOOKUP($A73,'Annex 2 Designated EHV charges'!$D:$P,11,FALSE)),"")</f>
        <v/>
      </c>
      <c r="G73" s="99" t="str">
        <f>IFERROR(IF(VLOOKUP($A73,'Annex 2 Designated EHV charges'!$D:$P,12,FALSE)=0,"",VLOOKUP($A73,'Annex 2 Designated EHV charges'!$D:$P,12,FALSE)),"")</f>
        <v/>
      </c>
      <c r="H73" s="99" t="str">
        <f>IFERROR(IF(VLOOKUP($A73,'Annex 2 Designated EHV charges'!$D:$P,13,FALSE)=0,"",VLOOKUP($A73,'Annex 2 Designated EHV charges'!$D:$P,13,FALSE)),"")</f>
        <v/>
      </c>
    </row>
    <row r="74" spans="1:8" ht="12.75" customHeight="1" x14ac:dyDescent="0.2">
      <c r="A74" s="96" t="str">
        <f t="array" ref="A74">IFERROR(INDEX('Annex 2 Designated EHV charges'!$D$10:$D$10, MATCH(0, IF(ISBLANK('Annex 2 Designated EHV charges'!$D$10:$D$10),1, COUNTIF(A$4:$A73, 'Annex 2 Designated EHV charges'!$D$10:$D$10)), 0)),"")</f>
        <v/>
      </c>
      <c r="B74" s="95" t="str">
        <f>IF($A74="","",VLOOKUP($A74,'Annex 2 Designated EHV charges'!$D:$O,2,0))</f>
        <v/>
      </c>
      <c r="C74" s="96" t="str">
        <f>IF($A74="","",VLOOKUP($A74,'Annex 2 Designated EHV charges'!$D:$O,3,0))</f>
        <v/>
      </c>
      <c r="D74" s="95" t="str">
        <f>IF($A74="","",VLOOKUP($A74,'Annex 2 Designated EHV charges'!$D:$O,4,0))</f>
        <v/>
      </c>
      <c r="E74" s="97" t="str">
        <f>IFERROR(IF(VLOOKUP($A74,'Annex 2 Designated EHV charges'!$D:$P,10,FALSE)=0,"",VLOOKUP($A74,'Annex 2 Designated EHV charges'!$D:$P,10,FALSE)),"")</f>
        <v/>
      </c>
      <c r="F74" s="98" t="str">
        <f>IFERROR(IF(VLOOKUP($A74,'Annex 2 Designated EHV charges'!$D:$P,11,FALSE)=0,"",VLOOKUP($A74,'Annex 2 Designated EHV charges'!$D:$P,11,FALSE)),"")</f>
        <v/>
      </c>
      <c r="G74" s="99" t="str">
        <f>IFERROR(IF(VLOOKUP($A74,'Annex 2 Designated EHV charges'!$D:$P,12,FALSE)=0,"",VLOOKUP($A74,'Annex 2 Designated EHV charges'!$D:$P,12,FALSE)),"")</f>
        <v/>
      </c>
      <c r="H74" s="99" t="str">
        <f>IFERROR(IF(VLOOKUP($A74,'Annex 2 Designated EHV charges'!$D:$P,13,FALSE)=0,"",VLOOKUP($A74,'Annex 2 Designated EHV charges'!$D:$P,13,FALSE)),"")</f>
        <v/>
      </c>
    </row>
    <row r="75" spans="1:8" ht="12.75" customHeight="1" x14ac:dyDescent="0.2">
      <c r="A75" s="96" t="str">
        <f t="array" ref="A75">IFERROR(INDEX('Annex 2 Designated EHV charges'!$D$10:$D$10, MATCH(0, IF(ISBLANK('Annex 2 Designated EHV charges'!$D$10:$D$10),1, COUNTIF(A$4:$A74, 'Annex 2 Designated EHV charges'!$D$10:$D$10)), 0)),"")</f>
        <v/>
      </c>
      <c r="B75" s="95" t="str">
        <f>IF($A75="","",VLOOKUP($A75,'Annex 2 Designated EHV charges'!$D:$O,2,0))</f>
        <v/>
      </c>
      <c r="C75" s="96" t="str">
        <f>IF($A75="","",VLOOKUP($A75,'Annex 2 Designated EHV charges'!$D:$O,3,0))</f>
        <v/>
      </c>
      <c r="D75" s="95" t="str">
        <f>IF($A75="","",VLOOKUP($A75,'Annex 2 Designated EHV charges'!$D:$O,4,0))</f>
        <v/>
      </c>
      <c r="E75" s="97" t="str">
        <f>IFERROR(IF(VLOOKUP($A75,'Annex 2 Designated EHV charges'!$D:$P,10,FALSE)=0,"",VLOOKUP($A75,'Annex 2 Designated EHV charges'!$D:$P,10,FALSE)),"")</f>
        <v/>
      </c>
      <c r="F75" s="98" t="str">
        <f>IFERROR(IF(VLOOKUP($A75,'Annex 2 Designated EHV charges'!$D:$P,11,FALSE)=0,"",VLOOKUP($A75,'Annex 2 Designated EHV charges'!$D:$P,11,FALSE)),"")</f>
        <v/>
      </c>
      <c r="G75" s="99" t="str">
        <f>IFERROR(IF(VLOOKUP($A75,'Annex 2 Designated EHV charges'!$D:$P,12,FALSE)=0,"",VLOOKUP($A75,'Annex 2 Designated EHV charges'!$D:$P,12,FALSE)),"")</f>
        <v/>
      </c>
      <c r="H75" s="99" t="str">
        <f>IFERROR(IF(VLOOKUP($A75,'Annex 2 Designated EHV charges'!$D:$P,13,FALSE)=0,"",VLOOKUP($A75,'Annex 2 Designated EHV charges'!$D:$P,13,FALSE)),"")</f>
        <v/>
      </c>
    </row>
    <row r="76" spans="1:8" ht="12.75" customHeight="1" x14ac:dyDescent="0.2">
      <c r="A76" s="96" t="str">
        <f t="array" ref="A76">IFERROR(INDEX('Annex 2 Designated EHV charges'!$D$10:$D$10, MATCH(0, IF(ISBLANK('Annex 2 Designated EHV charges'!$D$10:$D$10),1, COUNTIF(A$4:$A75, 'Annex 2 Designated EHV charges'!$D$10:$D$10)), 0)),"")</f>
        <v/>
      </c>
      <c r="B76" s="95" t="str">
        <f>IF($A76="","",VLOOKUP($A76,'Annex 2 Designated EHV charges'!$D:$O,2,0))</f>
        <v/>
      </c>
      <c r="C76" s="96" t="str">
        <f>IF($A76="","",VLOOKUP($A76,'Annex 2 Designated EHV charges'!$D:$O,3,0))</f>
        <v/>
      </c>
      <c r="D76" s="95" t="str">
        <f>IF($A76="","",VLOOKUP($A76,'Annex 2 Designated EHV charges'!$D:$O,4,0))</f>
        <v/>
      </c>
      <c r="E76" s="97" t="str">
        <f>IFERROR(IF(VLOOKUP($A76,'Annex 2 Designated EHV charges'!$D:$P,10,FALSE)=0,"",VLOOKUP($A76,'Annex 2 Designated EHV charges'!$D:$P,10,FALSE)),"")</f>
        <v/>
      </c>
      <c r="F76" s="98" t="str">
        <f>IFERROR(IF(VLOOKUP($A76,'Annex 2 Designated EHV charges'!$D:$P,11,FALSE)=0,"",VLOOKUP($A76,'Annex 2 Designated EHV charges'!$D:$P,11,FALSE)),"")</f>
        <v/>
      </c>
      <c r="G76" s="99" t="str">
        <f>IFERROR(IF(VLOOKUP($A76,'Annex 2 Designated EHV charges'!$D:$P,12,FALSE)=0,"",VLOOKUP($A76,'Annex 2 Designated EHV charges'!$D:$P,12,FALSE)),"")</f>
        <v/>
      </c>
      <c r="H76" s="99" t="str">
        <f>IFERROR(IF(VLOOKUP($A76,'Annex 2 Designated EHV charges'!$D:$P,13,FALSE)=0,"",VLOOKUP($A76,'Annex 2 Designated EHV charges'!$D:$P,13,FALSE)),"")</f>
        <v/>
      </c>
    </row>
    <row r="77" spans="1:8" ht="12.75" customHeight="1" x14ac:dyDescent="0.2">
      <c r="A77" s="96" t="str">
        <f t="array" ref="A77">IFERROR(INDEX('Annex 2 Designated EHV charges'!$D$10:$D$10, MATCH(0, IF(ISBLANK('Annex 2 Designated EHV charges'!$D$10:$D$10),1, COUNTIF(A$4:$A76, 'Annex 2 Designated EHV charges'!$D$10:$D$10)), 0)),"")</f>
        <v/>
      </c>
      <c r="B77" s="95" t="str">
        <f>IF($A77="","",VLOOKUP($A77,'Annex 2 Designated EHV charges'!$D:$O,2,0))</f>
        <v/>
      </c>
      <c r="C77" s="96" t="str">
        <f>IF($A77="","",VLOOKUP($A77,'Annex 2 Designated EHV charges'!$D:$O,3,0))</f>
        <v/>
      </c>
      <c r="D77" s="95" t="str">
        <f>IF($A77="","",VLOOKUP($A77,'Annex 2 Designated EHV charges'!$D:$O,4,0))</f>
        <v/>
      </c>
      <c r="E77" s="97" t="str">
        <f>IFERROR(IF(VLOOKUP($A77,'Annex 2 Designated EHV charges'!$D:$P,10,FALSE)=0,"",VLOOKUP($A77,'Annex 2 Designated EHV charges'!$D:$P,10,FALSE)),"")</f>
        <v/>
      </c>
      <c r="F77" s="98" t="str">
        <f>IFERROR(IF(VLOOKUP($A77,'Annex 2 Designated EHV charges'!$D:$P,11,FALSE)=0,"",VLOOKUP($A77,'Annex 2 Designated EHV charges'!$D:$P,11,FALSE)),"")</f>
        <v/>
      </c>
      <c r="G77" s="99" t="str">
        <f>IFERROR(IF(VLOOKUP($A77,'Annex 2 Designated EHV charges'!$D:$P,12,FALSE)=0,"",VLOOKUP($A77,'Annex 2 Designated EHV charges'!$D:$P,12,FALSE)),"")</f>
        <v/>
      </c>
      <c r="H77" s="99" t="str">
        <f>IFERROR(IF(VLOOKUP($A77,'Annex 2 Designated EHV charges'!$D:$P,13,FALSE)=0,"",VLOOKUP($A77,'Annex 2 Designated EHV charges'!$D:$P,13,FALSE)),"")</f>
        <v/>
      </c>
    </row>
    <row r="78" spans="1:8" ht="12.75" customHeight="1" x14ac:dyDescent="0.2">
      <c r="A78" s="96" t="str">
        <f t="array" ref="A78">IFERROR(INDEX('Annex 2 Designated EHV charges'!$D$10:$D$10, MATCH(0, IF(ISBLANK('Annex 2 Designated EHV charges'!$D$10:$D$10),1, COUNTIF(A$4:$A77, 'Annex 2 Designated EHV charges'!$D$10:$D$10)), 0)),"")</f>
        <v/>
      </c>
      <c r="B78" s="95" t="str">
        <f>IF($A78="","",VLOOKUP($A78,'Annex 2 Designated EHV charges'!$D:$O,2,0))</f>
        <v/>
      </c>
      <c r="C78" s="96" t="str">
        <f>IF($A78="","",VLOOKUP($A78,'Annex 2 Designated EHV charges'!$D:$O,3,0))</f>
        <v/>
      </c>
      <c r="D78" s="95" t="str">
        <f>IF($A78="","",VLOOKUP($A78,'Annex 2 Designated EHV charges'!$D:$O,4,0))</f>
        <v/>
      </c>
      <c r="E78" s="97" t="str">
        <f>IFERROR(IF(VLOOKUP($A78,'Annex 2 Designated EHV charges'!$D:$P,10,FALSE)=0,"",VLOOKUP($A78,'Annex 2 Designated EHV charges'!$D:$P,10,FALSE)),"")</f>
        <v/>
      </c>
      <c r="F78" s="98" t="str">
        <f>IFERROR(IF(VLOOKUP($A78,'Annex 2 Designated EHV charges'!$D:$P,11,FALSE)=0,"",VLOOKUP($A78,'Annex 2 Designated EHV charges'!$D:$P,11,FALSE)),"")</f>
        <v/>
      </c>
      <c r="G78" s="99" t="str">
        <f>IFERROR(IF(VLOOKUP($A78,'Annex 2 Designated EHV charges'!$D:$P,12,FALSE)=0,"",VLOOKUP($A78,'Annex 2 Designated EHV charges'!$D:$P,12,FALSE)),"")</f>
        <v/>
      </c>
      <c r="H78" s="99" t="str">
        <f>IFERROR(IF(VLOOKUP($A78,'Annex 2 Designated EHV charges'!$D:$P,13,FALSE)=0,"",VLOOKUP($A78,'Annex 2 Designated EHV charges'!$D:$P,13,FALSE)),"")</f>
        <v/>
      </c>
    </row>
    <row r="79" spans="1:8" ht="12.75" customHeight="1" x14ac:dyDescent="0.2">
      <c r="A79" s="96" t="str">
        <f t="array" ref="A79">IFERROR(INDEX('Annex 2 Designated EHV charges'!$D$10:$D$10, MATCH(0, IF(ISBLANK('Annex 2 Designated EHV charges'!$D$10:$D$10),1, COUNTIF(A$4:$A78, 'Annex 2 Designated EHV charges'!$D$10:$D$10)), 0)),"")</f>
        <v/>
      </c>
      <c r="B79" s="95" t="str">
        <f>IF($A79="","",VLOOKUP($A79,'Annex 2 Designated EHV charges'!$D:$O,2,0))</f>
        <v/>
      </c>
      <c r="C79" s="96" t="str">
        <f>IF($A79="","",VLOOKUP($A79,'Annex 2 Designated EHV charges'!$D:$O,3,0))</f>
        <v/>
      </c>
      <c r="D79" s="95" t="str">
        <f>IF($A79="","",VLOOKUP($A79,'Annex 2 Designated EHV charges'!$D:$O,4,0))</f>
        <v/>
      </c>
      <c r="E79" s="97" t="str">
        <f>IFERROR(IF(VLOOKUP($A79,'Annex 2 Designated EHV charges'!$D:$P,10,FALSE)=0,"",VLOOKUP($A79,'Annex 2 Designated EHV charges'!$D:$P,10,FALSE)),"")</f>
        <v/>
      </c>
      <c r="F79" s="98" t="str">
        <f>IFERROR(IF(VLOOKUP($A79,'Annex 2 Designated EHV charges'!$D:$P,11,FALSE)=0,"",VLOOKUP($A79,'Annex 2 Designated EHV charges'!$D:$P,11,FALSE)),"")</f>
        <v/>
      </c>
      <c r="G79" s="99" t="str">
        <f>IFERROR(IF(VLOOKUP($A79,'Annex 2 Designated EHV charges'!$D:$P,12,FALSE)=0,"",VLOOKUP($A79,'Annex 2 Designated EHV charges'!$D:$P,12,FALSE)),"")</f>
        <v/>
      </c>
      <c r="H79" s="99" t="str">
        <f>IFERROR(IF(VLOOKUP($A79,'Annex 2 Designated EHV charges'!$D:$P,13,FALSE)=0,"",VLOOKUP($A79,'Annex 2 Designated EHV charges'!$D:$P,13,FALSE)),"")</f>
        <v/>
      </c>
    </row>
    <row r="80" spans="1:8" ht="12.75" customHeight="1" x14ac:dyDescent="0.2">
      <c r="A80" s="96" t="str">
        <f t="array" ref="A80">IFERROR(INDEX('Annex 2 Designated EHV charges'!$D$10:$D$10, MATCH(0, IF(ISBLANK('Annex 2 Designated EHV charges'!$D$10:$D$10),1, COUNTIF(A$4:$A79, 'Annex 2 Designated EHV charges'!$D$10:$D$10)), 0)),"")</f>
        <v/>
      </c>
      <c r="B80" s="95" t="str">
        <f>IF($A80="","",VLOOKUP($A80,'Annex 2 Designated EHV charges'!$D:$O,2,0))</f>
        <v/>
      </c>
      <c r="C80" s="96" t="str">
        <f>IF($A80="","",VLOOKUP($A80,'Annex 2 Designated EHV charges'!$D:$O,3,0))</f>
        <v/>
      </c>
      <c r="D80" s="95" t="str">
        <f>IF($A80="","",VLOOKUP($A80,'Annex 2 Designated EHV charges'!$D:$O,4,0))</f>
        <v/>
      </c>
      <c r="E80" s="97" t="str">
        <f>IFERROR(IF(VLOOKUP($A80,'Annex 2 Designated EHV charges'!$D:$P,10,FALSE)=0,"",VLOOKUP($A80,'Annex 2 Designated EHV charges'!$D:$P,10,FALSE)),"")</f>
        <v/>
      </c>
      <c r="F80" s="98" t="str">
        <f>IFERROR(IF(VLOOKUP($A80,'Annex 2 Designated EHV charges'!$D:$P,11,FALSE)=0,"",VLOOKUP($A80,'Annex 2 Designated EHV charges'!$D:$P,11,FALSE)),"")</f>
        <v/>
      </c>
      <c r="G80" s="99" t="str">
        <f>IFERROR(IF(VLOOKUP($A80,'Annex 2 Designated EHV charges'!$D:$P,12,FALSE)=0,"",VLOOKUP($A80,'Annex 2 Designated EHV charges'!$D:$P,12,FALSE)),"")</f>
        <v/>
      </c>
      <c r="H80" s="99" t="str">
        <f>IFERROR(IF(VLOOKUP($A80,'Annex 2 Designated EHV charges'!$D:$P,13,FALSE)=0,"",VLOOKUP($A80,'Annex 2 Designated EHV charges'!$D:$P,13,FALSE)),"")</f>
        <v/>
      </c>
    </row>
    <row r="81" spans="1:8" ht="12.75" customHeight="1" x14ac:dyDescent="0.2">
      <c r="A81" s="96" t="str">
        <f t="array" ref="A81">IFERROR(INDEX('Annex 2 Designated EHV charges'!$D$10:$D$10, MATCH(0, IF(ISBLANK('Annex 2 Designated EHV charges'!$D$10:$D$10),1, COUNTIF(A$4:$A80, 'Annex 2 Designated EHV charges'!$D$10:$D$10)), 0)),"")</f>
        <v/>
      </c>
      <c r="B81" s="95" t="str">
        <f>IF($A81="","",VLOOKUP($A81,'Annex 2 Designated EHV charges'!$D:$O,2,0))</f>
        <v/>
      </c>
      <c r="C81" s="96" t="str">
        <f>IF($A81="","",VLOOKUP($A81,'Annex 2 Designated EHV charges'!$D:$O,3,0))</f>
        <v/>
      </c>
      <c r="D81" s="95" t="str">
        <f>IF($A81="","",VLOOKUP($A81,'Annex 2 Designated EHV charges'!$D:$O,4,0))</f>
        <v/>
      </c>
      <c r="E81" s="97" t="str">
        <f>IFERROR(IF(VLOOKUP($A81,'Annex 2 Designated EHV charges'!$D:$P,10,FALSE)=0,"",VLOOKUP($A81,'Annex 2 Designated EHV charges'!$D:$P,10,FALSE)),"")</f>
        <v/>
      </c>
      <c r="F81" s="98" t="str">
        <f>IFERROR(IF(VLOOKUP($A81,'Annex 2 Designated EHV charges'!$D:$P,11,FALSE)=0,"",VLOOKUP($A81,'Annex 2 Designated EHV charges'!$D:$P,11,FALSE)),"")</f>
        <v/>
      </c>
      <c r="G81" s="99" t="str">
        <f>IFERROR(IF(VLOOKUP($A81,'Annex 2 Designated EHV charges'!$D:$P,12,FALSE)=0,"",VLOOKUP($A81,'Annex 2 Designated EHV charges'!$D:$P,12,FALSE)),"")</f>
        <v/>
      </c>
      <c r="H81" s="99" t="str">
        <f>IFERROR(IF(VLOOKUP($A81,'Annex 2 Designated EHV charges'!$D:$P,13,FALSE)=0,"",VLOOKUP($A81,'Annex 2 Designated EHV charges'!$D:$P,13,FALSE)),"")</f>
        <v/>
      </c>
    </row>
    <row r="82" spans="1:8" ht="12.75" customHeight="1" x14ac:dyDescent="0.2">
      <c r="A82" s="96" t="str">
        <f t="array" ref="A82">IFERROR(INDEX('Annex 2 Designated EHV charges'!$D$10:$D$10, MATCH(0, IF(ISBLANK('Annex 2 Designated EHV charges'!$D$10:$D$10),1, COUNTIF(A$4:$A81, 'Annex 2 Designated EHV charges'!$D$10:$D$10)), 0)),"")</f>
        <v/>
      </c>
      <c r="B82" s="95" t="str">
        <f>IF($A82="","",VLOOKUP($A82,'Annex 2 Designated EHV charges'!$D:$O,2,0))</f>
        <v/>
      </c>
      <c r="C82" s="96" t="str">
        <f>IF($A82="","",VLOOKUP($A82,'Annex 2 Designated EHV charges'!$D:$O,3,0))</f>
        <v/>
      </c>
      <c r="D82" s="95" t="str">
        <f>IF($A82="","",VLOOKUP($A82,'Annex 2 Designated EHV charges'!$D:$O,4,0))</f>
        <v/>
      </c>
      <c r="E82" s="97" t="str">
        <f>IFERROR(IF(VLOOKUP($A82,'Annex 2 Designated EHV charges'!$D:$P,10,FALSE)=0,"",VLOOKUP($A82,'Annex 2 Designated EHV charges'!$D:$P,10,FALSE)),"")</f>
        <v/>
      </c>
      <c r="F82" s="98" t="str">
        <f>IFERROR(IF(VLOOKUP($A82,'Annex 2 Designated EHV charges'!$D:$P,11,FALSE)=0,"",VLOOKUP($A82,'Annex 2 Designated EHV charges'!$D:$P,11,FALSE)),"")</f>
        <v/>
      </c>
      <c r="G82" s="99" t="str">
        <f>IFERROR(IF(VLOOKUP($A82,'Annex 2 Designated EHV charges'!$D:$P,12,FALSE)=0,"",VLOOKUP($A82,'Annex 2 Designated EHV charges'!$D:$P,12,FALSE)),"")</f>
        <v/>
      </c>
      <c r="H82" s="99" t="str">
        <f>IFERROR(IF(VLOOKUP($A82,'Annex 2 Designated EHV charges'!$D:$P,13,FALSE)=0,"",VLOOKUP($A82,'Annex 2 Designated EHV charges'!$D:$P,13,FALSE)),"")</f>
        <v/>
      </c>
    </row>
    <row r="83" spans="1:8" ht="12.75" customHeight="1" x14ac:dyDescent="0.2">
      <c r="A83" s="96" t="str">
        <f t="array" ref="A83">IFERROR(INDEX('Annex 2 Designated EHV charges'!$D$10:$D$10, MATCH(0, IF(ISBLANK('Annex 2 Designated EHV charges'!$D$10:$D$10),1, COUNTIF(A$4:$A82, 'Annex 2 Designated EHV charges'!$D$10:$D$10)), 0)),"")</f>
        <v/>
      </c>
      <c r="B83" s="95" t="str">
        <f>IF($A83="","",VLOOKUP($A83,'Annex 2 Designated EHV charges'!$D:$O,2,0))</f>
        <v/>
      </c>
      <c r="C83" s="96" t="str">
        <f>IF($A83="","",VLOOKUP($A83,'Annex 2 Designated EHV charges'!$D:$O,3,0))</f>
        <v/>
      </c>
      <c r="D83" s="95" t="str">
        <f>IF($A83="","",VLOOKUP($A83,'Annex 2 Designated EHV charges'!$D:$O,4,0))</f>
        <v/>
      </c>
      <c r="E83" s="97" t="str">
        <f>IFERROR(IF(VLOOKUP($A83,'Annex 2 Designated EHV charges'!$D:$P,10,FALSE)=0,"",VLOOKUP($A83,'Annex 2 Designated EHV charges'!$D:$P,10,FALSE)),"")</f>
        <v/>
      </c>
      <c r="F83" s="98" t="str">
        <f>IFERROR(IF(VLOOKUP($A83,'Annex 2 Designated EHV charges'!$D:$P,11,FALSE)=0,"",VLOOKUP($A83,'Annex 2 Designated EHV charges'!$D:$P,11,FALSE)),"")</f>
        <v/>
      </c>
      <c r="G83" s="99" t="str">
        <f>IFERROR(IF(VLOOKUP($A83,'Annex 2 Designated EHV charges'!$D:$P,12,FALSE)=0,"",VLOOKUP($A83,'Annex 2 Designated EHV charges'!$D:$P,12,FALSE)),"")</f>
        <v/>
      </c>
      <c r="H83" s="99" t="str">
        <f>IFERROR(IF(VLOOKUP($A83,'Annex 2 Designated EHV charges'!$D:$P,13,FALSE)=0,"",VLOOKUP($A83,'Annex 2 Designated EHV charges'!$D:$P,13,FALSE)),"")</f>
        <v/>
      </c>
    </row>
    <row r="84" spans="1:8" ht="12.75" customHeight="1" x14ac:dyDescent="0.2">
      <c r="A84" s="96" t="str">
        <f t="array" ref="A84">IFERROR(INDEX('Annex 2 Designated EHV charges'!$D$10:$D$10, MATCH(0, IF(ISBLANK('Annex 2 Designated EHV charges'!$D$10:$D$10),1, COUNTIF(A$4:$A83, 'Annex 2 Designated EHV charges'!$D$10:$D$10)), 0)),"")</f>
        <v/>
      </c>
      <c r="B84" s="95" t="str">
        <f>IF($A84="","",VLOOKUP($A84,'Annex 2 Designated EHV charges'!$D:$O,2,0))</f>
        <v/>
      </c>
      <c r="C84" s="96" t="str">
        <f>IF($A84="","",VLOOKUP($A84,'Annex 2 Designated EHV charges'!$D:$O,3,0))</f>
        <v/>
      </c>
      <c r="D84" s="95" t="str">
        <f>IF($A84="","",VLOOKUP($A84,'Annex 2 Designated EHV charges'!$D:$O,4,0))</f>
        <v/>
      </c>
      <c r="E84" s="97" t="str">
        <f>IFERROR(IF(VLOOKUP($A84,'Annex 2 Designated EHV charges'!$D:$P,10,FALSE)=0,"",VLOOKUP($A84,'Annex 2 Designated EHV charges'!$D:$P,10,FALSE)),"")</f>
        <v/>
      </c>
      <c r="F84" s="98" t="str">
        <f>IFERROR(IF(VLOOKUP($A84,'Annex 2 Designated EHV charges'!$D:$P,11,FALSE)=0,"",VLOOKUP($A84,'Annex 2 Designated EHV charges'!$D:$P,11,FALSE)),"")</f>
        <v/>
      </c>
      <c r="G84" s="99" t="str">
        <f>IFERROR(IF(VLOOKUP($A84,'Annex 2 Designated EHV charges'!$D:$P,12,FALSE)=0,"",VLOOKUP($A84,'Annex 2 Designated EHV charges'!$D:$P,12,FALSE)),"")</f>
        <v/>
      </c>
      <c r="H84" s="99" t="str">
        <f>IFERROR(IF(VLOOKUP($A84,'Annex 2 Designated EHV charges'!$D:$P,13,FALSE)=0,"",VLOOKUP($A84,'Annex 2 Designated EHV charges'!$D:$P,13,FALSE)),"")</f>
        <v/>
      </c>
    </row>
    <row r="85" spans="1:8" ht="12.75" customHeight="1" x14ac:dyDescent="0.2">
      <c r="A85" s="96" t="str">
        <f t="array" ref="A85">IFERROR(INDEX('Annex 2 Designated EHV charges'!$D$10:$D$10, MATCH(0, IF(ISBLANK('Annex 2 Designated EHV charges'!$D$10:$D$10),1, COUNTIF(A$4:$A84, 'Annex 2 Designated EHV charges'!$D$10:$D$10)), 0)),"")</f>
        <v/>
      </c>
      <c r="B85" s="95" t="str">
        <f>IF($A85="","",VLOOKUP($A85,'Annex 2 Designated EHV charges'!$D:$O,2,0))</f>
        <v/>
      </c>
      <c r="C85" s="96" t="str">
        <f>IF($A85="","",VLOOKUP($A85,'Annex 2 Designated EHV charges'!$D:$O,3,0))</f>
        <v/>
      </c>
      <c r="D85" s="95" t="str">
        <f>IF($A85="","",VLOOKUP($A85,'Annex 2 Designated EHV charges'!$D:$O,4,0))</f>
        <v/>
      </c>
      <c r="E85" s="97" t="str">
        <f>IFERROR(IF(VLOOKUP($A85,'Annex 2 Designated EHV charges'!$D:$P,10,FALSE)=0,"",VLOOKUP($A85,'Annex 2 Designated EHV charges'!$D:$P,10,FALSE)),"")</f>
        <v/>
      </c>
      <c r="F85" s="98" t="str">
        <f>IFERROR(IF(VLOOKUP($A85,'Annex 2 Designated EHV charges'!$D:$P,11,FALSE)=0,"",VLOOKUP($A85,'Annex 2 Designated EHV charges'!$D:$P,11,FALSE)),"")</f>
        <v/>
      </c>
      <c r="G85" s="99" t="str">
        <f>IFERROR(IF(VLOOKUP($A85,'Annex 2 Designated EHV charges'!$D:$P,12,FALSE)=0,"",VLOOKUP($A85,'Annex 2 Designated EHV charges'!$D:$P,12,FALSE)),"")</f>
        <v/>
      </c>
      <c r="H85" s="99" t="str">
        <f>IFERROR(IF(VLOOKUP($A85,'Annex 2 Designated EHV charges'!$D:$P,13,FALSE)=0,"",VLOOKUP($A85,'Annex 2 Designated EHV charges'!$D:$P,13,FALSE)),"")</f>
        <v/>
      </c>
    </row>
    <row r="86" spans="1:8" ht="12.75" customHeight="1" x14ac:dyDescent="0.2">
      <c r="A86" s="96" t="str">
        <f t="array" ref="A86">IFERROR(INDEX('Annex 2 Designated EHV charges'!$D$10:$D$10, MATCH(0, IF(ISBLANK('Annex 2 Designated EHV charges'!$D$10:$D$10),1, COUNTIF(A$4:$A85, 'Annex 2 Designated EHV charges'!$D$10:$D$10)), 0)),"")</f>
        <v/>
      </c>
      <c r="B86" s="95" t="str">
        <f>IF($A86="","",VLOOKUP($A86,'Annex 2 Designated EHV charges'!$D:$O,2,0))</f>
        <v/>
      </c>
      <c r="C86" s="96" t="str">
        <f>IF($A86="","",VLOOKUP($A86,'Annex 2 Designated EHV charges'!$D:$O,3,0))</f>
        <v/>
      </c>
      <c r="D86" s="95" t="str">
        <f>IF($A86="","",VLOOKUP($A86,'Annex 2 Designated EHV charges'!$D:$O,4,0))</f>
        <v/>
      </c>
      <c r="E86" s="97" t="str">
        <f>IFERROR(IF(VLOOKUP($A86,'Annex 2 Designated EHV charges'!$D:$P,10,FALSE)=0,"",VLOOKUP($A86,'Annex 2 Designated EHV charges'!$D:$P,10,FALSE)),"")</f>
        <v/>
      </c>
      <c r="F86" s="98" t="str">
        <f>IFERROR(IF(VLOOKUP($A86,'Annex 2 Designated EHV charges'!$D:$P,11,FALSE)=0,"",VLOOKUP($A86,'Annex 2 Designated EHV charges'!$D:$P,11,FALSE)),"")</f>
        <v/>
      </c>
      <c r="G86" s="99" t="str">
        <f>IFERROR(IF(VLOOKUP($A86,'Annex 2 Designated EHV charges'!$D:$P,12,FALSE)=0,"",VLOOKUP($A86,'Annex 2 Designated EHV charges'!$D:$P,12,FALSE)),"")</f>
        <v/>
      </c>
      <c r="H86" s="99" t="str">
        <f>IFERROR(IF(VLOOKUP($A86,'Annex 2 Designated EHV charges'!$D:$P,13,FALSE)=0,"",VLOOKUP($A86,'Annex 2 Designated EHV charges'!$D:$P,13,FALSE)),"")</f>
        <v/>
      </c>
    </row>
    <row r="87" spans="1:8" ht="12.75" customHeight="1" x14ac:dyDescent="0.2">
      <c r="A87" s="96" t="str">
        <f t="array" ref="A87">IFERROR(INDEX('Annex 2 Designated EHV charges'!$D$10:$D$10, MATCH(0, IF(ISBLANK('Annex 2 Designated EHV charges'!$D$10:$D$10),1, COUNTIF(A$4:$A86, 'Annex 2 Designated EHV charges'!$D$10:$D$10)), 0)),"")</f>
        <v/>
      </c>
      <c r="B87" s="95" t="str">
        <f>IF($A87="","",VLOOKUP($A87,'Annex 2 Designated EHV charges'!$D:$O,2,0))</f>
        <v/>
      </c>
      <c r="C87" s="96" t="str">
        <f>IF($A87="","",VLOOKUP($A87,'Annex 2 Designated EHV charges'!$D:$O,3,0))</f>
        <v/>
      </c>
      <c r="D87" s="95" t="str">
        <f>IF($A87="","",VLOOKUP($A87,'Annex 2 Designated EHV charges'!$D:$O,4,0))</f>
        <v/>
      </c>
      <c r="E87" s="97" t="str">
        <f>IFERROR(IF(VLOOKUP($A87,'Annex 2 Designated EHV charges'!$D:$P,10,FALSE)=0,"",VLOOKUP($A87,'Annex 2 Designated EHV charges'!$D:$P,10,FALSE)),"")</f>
        <v/>
      </c>
      <c r="F87" s="98" t="str">
        <f>IFERROR(IF(VLOOKUP($A87,'Annex 2 Designated EHV charges'!$D:$P,11,FALSE)=0,"",VLOOKUP($A87,'Annex 2 Designated EHV charges'!$D:$P,11,FALSE)),"")</f>
        <v/>
      </c>
      <c r="G87" s="99" t="str">
        <f>IFERROR(IF(VLOOKUP($A87,'Annex 2 Designated EHV charges'!$D:$P,12,FALSE)=0,"",VLOOKUP($A87,'Annex 2 Designated EHV charges'!$D:$P,12,FALSE)),"")</f>
        <v/>
      </c>
      <c r="H87" s="99" t="str">
        <f>IFERROR(IF(VLOOKUP($A87,'Annex 2 Designated EHV charges'!$D:$P,13,FALSE)=0,"",VLOOKUP($A87,'Annex 2 Designated EHV charges'!$D:$P,13,FALSE)),"")</f>
        <v/>
      </c>
    </row>
    <row r="88" spans="1:8" ht="12.75" customHeight="1" x14ac:dyDescent="0.2">
      <c r="A88" s="96" t="str">
        <f t="array" ref="A88">IFERROR(INDEX('Annex 2 Designated EHV charges'!$D$10:$D$10, MATCH(0, IF(ISBLANK('Annex 2 Designated EHV charges'!$D$10:$D$10),1, COUNTIF(A$4:$A87, 'Annex 2 Designated EHV charges'!$D$10:$D$10)), 0)),"")</f>
        <v/>
      </c>
      <c r="B88" s="95" t="str">
        <f>IF($A88="","",VLOOKUP($A88,'Annex 2 Designated EHV charges'!$D:$O,2,0))</f>
        <v/>
      </c>
      <c r="C88" s="96" t="str">
        <f>IF($A88="","",VLOOKUP($A88,'Annex 2 Designated EHV charges'!$D:$O,3,0))</f>
        <v/>
      </c>
      <c r="D88" s="95" t="str">
        <f>IF($A88="","",VLOOKUP($A88,'Annex 2 Designated EHV charges'!$D:$O,4,0))</f>
        <v/>
      </c>
      <c r="E88" s="97" t="str">
        <f>IFERROR(IF(VLOOKUP($A88,'Annex 2 Designated EHV charges'!$D:$P,10,FALSE)=0,"",VLOOKUP($A88,'Annex 2 Designated EHV charges'!$D:$P,10,FALSE)),"")</f>
        <v/>
      </c>
      <c r="F88" s="98" t="str">
        <f>IFERROR(IF(VLOOKUP($A88,'Annex 2 Designated EHV charges'!$D:$P,11,FALSE)=0,"",VLOOKUP($A88,'Annex 2 Designated EHV charges'!$D:$P,11,FALSE)),"")</f>
        <v/>
      </c>
      <c r="G88" s="99" t="str">
        <f>IFERROR(IF(VLOOKUP($A88,'Annex 2 Designated EHV charges'!$D:$P,12,FALSE)=0,"",VLOOKUP($A88,'Annex 2 Designated EHV charges'!$D:$P,12,FALSE)),"")</f>
        <v/>
      </c>
      <c r="H88" s="99" t="str">
        <f>IFERROR(IF(VLOOKUP($A88,'Annex 2 Designated EHV charges'!$D:$P,13,FALSE)=0,"",VLOOKUP($A88,'Annex 2 Designated EHV charges'!$D:$P,13,FALSE)),"")</f>
        <v/>
      </c>
    </row>
    <row r="89" spans="1:8" ht="12.75" customHeight="1" x14ac:dyDescent="0.2">
      <c r="A89" s="96" t="str">
        <f t="array" ref="A89">IFERROR(INDEX('Annex 2 Designated EHV charges'!$D$10:$D$10, MATCH(0, IF(ISBLANK('Annex 2 Designated EHV charges'!$D$10:$D$10),1, COUNTIF(A$4:$A88, 'Annex 2 Designated EHV charges'!$D$10:$D$10)), 0)),"")</f>
        <v/>
      </c>
      <c r="B89" s="95" t="str">
        <f>IF($A89="","",VLOOKUP($A89,'Annex 2 Designated EHV charges'!$D:$O,2,0))</f>
        <v/>
      </c>
      <c r="C89" s="96" t="str">
        <f>IF($A89="","",VLOOKUP($A89,'Annex 2 Designated EHV charges'!$D:$O,3,0))</f>
        <v/>
      </c>
      <c r="D89" s="95" t="str">
        <f>IF($A89="","",VLOOKUP($A89,'Annex 2 Designated EHV charges'!$D:$O,4,0))</f>
        <v/>
      </c>
      <c r="E89" s="97" t="str">
        <f>IFERROR(IF(VLOOKUP($A89,'Annex 2 Designated EHV charges'!$D:$P,10,FALSE)=0,"",VLOOKUP($A89,'Annex 2 Designated EHV charges'!$D:$P,10,FALSE)),"")</f>
        <v/>
      </c>
      <c r="F89" s="98" t="str">
        <f>IFERROR(IF(VLOOKUP($A89,'Annex 2 Designated EHV charges'!$D:$P,11,FALSE)=0,"",VLOOKUP($A89,'Annex 2 Designated EHV charges'!$D:$P,11,FALSE)),"")</f>
        <v/>
      </c>
      <c r="G89" s="99" t="str">
        <f>IFERROR(IF(VLOOKUP($A89,'Annex 2 Designated EHV charges'!$D:$P,12,FALSE)=0,"",VLOOKUP($A89,'Annex 2 Designated EHV charges'!$D:$P,12,FALSE)),"")</f>
        <v/>
      </c>
      <c r="H89" s="99" t="str">
        <f>IFERROR(IF(VLOOKUP($A89,'Annex 2 Designated EHV charges'!$D:$P,13,FALSE)=0,"",VLOOKUP($A89,'Annex 2 Designated EHV charges'!$D:$P,13,FALSE)),"")</f>
        <v/>
      </c>
    </row>
    <row r="90" spans="1:8" ht="12.75" customHeight="1" x14ac:dyDescent="0.2">
      <c r="A90" s="96" t="str">
        <f t="array" ref="A90">IFERROR(INDEX('Annex 2 Designated EHV charges'!$D$10:$D$10, MATCH(0, IF(ISBLANK('Annex 2 Designated EHV charges'!$D$10:$D$10),1, COUNTIF(A$4:$A89, 'Annex 2 Designated EHV charges'!$D$10:$D$10)), 0)),"")</f>
        <v/>
      </c>
      <c r="B90" s="95" t="str">
        <f>IF($A90="","",VLOOKUP($A90,'Annex 2 Designated EHV charges'!$D:$O,2,0))</f>
        <v/>
      </c>
      <c r="C90" s="96" t="str">
        <f>IF($A90="","",VLOOKUP($A90,'Annex 2 Designated EHV charges'!$D:$O,3,0))</f>
        <v/>
      </c>
      <c r="D90" s="95" t="str">
        <f>IF($A90="","",VLOOKUP($A90,'Annex 2 Designated EHV charges'!$D:$O,4,0))</f>
        <v/>
      </c>
      <c r="E90" s="97" t="str">
        <f>IFERROR(IF(VLOOKUP($A90,'Annex 2 Designated EHV charges'!$D:$P,10,FALSE)=0,"",VLOOKUP($A90,'Annex 2 Designated EHV charges'!$D:$P,10,FALSE)),"")</f>
        <v/>
      </c>
      <c r="F90" s="98" t="str">
        <f>IFERROR(IF(VLOOKUP($A90,'Annex 2 Designated EHV charges'!$D:$P,11,FALSE)=0,"",VLOOKUP($A90,'Annex 2 Designated EHV charges'!$D:$P,11,FALSE)),"")</f>
        <v/>
      </c>
      <c r="G90" s="99" t="str">
        <f>IFERROR(IF(VLOOKUP($A90,'Annex 2 Designated EHV charges'!$D:$P,12,FALSE)=0,"",VLOOKUP($A90,'Annex 2 Designated EHV charges'!$D:$P,12,FALSE)),"")</f>
        <v/>
      </c>
      <c r="H90" s="99" t="str">
        <f>IFERROR(IF(VLOOKUP($A90,'Annex 2 Designated EHV charges'!$D:$P,13,FALSE)=0,"",VLOOKUP($A90,'Annex 2 Designated EHV charges'!$D:$P,13,FALSE)),"")</f>
        <v/>
      </c>
    </row>
    <row r="91" spans="1:8" ht="12.75" customHeight="1" x14ac:dyDescent="0.2">
      <c r="A91" s="96" t="str">
        <f t="array" ref="A91">IFERROR(INDEX('Annex 2 Designated EHV charges'!$D$10:$D$10, MATCH(0, IF(ISBLANK('Annex 2 Designated EHV charges'!$D$10:$D$10),1, COUNTIF(A$4:$A90, 'Annex 2 Designated EHV charges'!$D$10:$D$10)), 0)),"")</f>
        <v/>
      </c>
      <c r="B91" s="95" t="str">
        <f>IF($A91="","",VLOOKUP($A91,'Annex 2 Designated EHV charges'!$D:$O,2,0))</f>
        <v/>
      </c>
      <c r="C91" s="96" t="str">
        <f>IF($A91="","",VLOOKUP($A91,'Annex 2 Designated EHV charges'!$D:$O,3,0))</f>
        <v/>
      </c>
      <c r="D91" s="95" t="str">
        <f>IF($A91="","",VLOOKUP($A91,'Annex 2 Designated EHV charges'!$D:$O,4,0))</f>
        <v/>
      </c>
      <c r="E91" s="97" t="str">
        <f>IFERROR(IF(VLOOKUP($A91,'Annex 2 Designated EHV charges'!$D:$P,10,FALSE)=0,"",VLOOKUP($A91,'Annex 2 Designated EHV charges'!$D:$P,10,FALSE)),"")</f>
        <v/>
      </c>
      <c r="F91" s="98" t="str">
        <f>IFERROR(IF(VLOOKUP($A91,'Annex 2 Designated EHV charges'!$D:$P,11,FALSE)=0,"",VLOOKUP($A91,'Annex 2 Designated EHV charges'!$D:$P,11,FALSE)),"")</f>
        <v/>
      </c>
      <c r="G91" s="99" t="str">
        <f>IFERROR(IF(VLOOKUP($A91,'Annex 2 Designated EHV charges'!$D:$P,12,FALSE)=0,"",VLOOKUP($A91,'Annex 2 Designated EHV charges'!$D:$P,12,FALSE)),"")</f>
        <v/>
      </c>
      <c r="H91" s="99" t="str">
        <f>IFERROR(IF(VLOOKUP($A91,'Annex 2 Designated EHV charges'!$D:$P,13,FALSE)=0,"",VLOOKUP($A91,'Annex 2 Designated EHV charges'!$D:$P,13,FALSE)),"")</f>
        <v/>
      </c>
    </row>
    <row r="92" spans="1:8" ht="12.75" customHeight="1" x14ac:dyDescent="0.2">
      <c r="A92" s="96" t="str">
        <f t="array" ref="A92">IFERROR(INDEX('Annex 2 Designated EHV charges'!$D$10:$D$10, MATCH(0, IF(ISBLANK('Annex 2 Designated EHV charges'!$D$10:$D$10),1, COUNTIF(A$4:$A91, 'Annex 2 Designated EHV charges'!$D$10:$D$10)), 0)),"")</f>
        <v/>
      </c>
      <c r="B92" s="95" t="str">
        <f>IF($A92="","",VLOOKUP($A92,'Annex 2 Designated EHV charges'!$D:$O,2,0))</f>
        <v/>
      </c>
      <c r="C92" s="96" t="str">
        <f>IF($A92="","",VLOOKUP($A92,'Annex 2 Designated EHV charges'!$D:$O,3,0))</f>
        <v/>
      </c>
      <c r="D92" s="95" t="str">
        <f>IF($A92="","",VLOOKUP($A92,'Annex 2 Designated EHV charges'!$D:$O,4,0))</f>
        <v/>
      </c>
      <c r="E92" s="97" t="str">
        <f>IFERROR(IF(VLOOKUP($A92,'Annex 2 Designated EHV charges'!$D:$P,10,FALSE)=0,"",VLOOKUP($A92,'Annex 2 Designated EHV charges'!$D:$P,10,FALSE)),"")</f>
        <v/>
      </c>
      <c r="F92" s="98" t="str">
        <f>IFERROR(IF(VLOOKUP($A92,'Annex 2 Designated EHV charges'!$D:$P,11,FALSE)=0,"",VLOOKUP($A92,'Annex 2 Designated EHV charges'!$D:$P,11,FALSE)),"")</f>
        <v/>
      </c>
      <c r="G92" s="99" t="str">
        <f>IFERROR(IF(VLOOKUP($A92,'Annex 2 Designated EHV charges'!$D:$P,12,FALSE)=0,"",VLOOKUP($A92,'Annex 2 Designated EHV charges'!$D:$P,12,FALSE)),"")</f>
        <v/>
      </c>
      <c r="H92" s="99" t="str">
        <f>IFERROR(IF(VLOOKUP($A92,'Annex 2 Designated EHV charges'!$D:$P,13,FALSE)=0,"",VLOOKUP($A92,'Annex 2 Designated EHV charges'!$D:$P,13,FALSE)),"")</f>
        <v/>
      </c>
    </row>
    <row r="93" spans="1:8" ht="12.75" customHeight="1" x14ac:dyDescent="0.2">
      <c r="A93" s="96" t="str">
        <f t="array" ref="A93">IFERROR(INDEX('Annex 2 Designated EHV charges'!$D$10:$D$10, MATCH(0, IF(ISBLANK('Annex 2 Designated EHV charges'!$D$10:$D$10),1, COUNTIF(A$4:$A92, 'Annex 2 Designated EHV charges'!$D$10:$D$10)), 0)),"")</f>
        <v/>
      </c>
      <c r="B93" s="95" t="str">
        <f>IF($A93="","",VLOOKUP($A93,'Annex 2 Designated EHV charges'!$D:$O,2,0))</f>
        <v/>
      </c>
      <c r="C93" s="96" t="str">
        <f>IF($A93="","",VLOOKUP($A93,'Annex 2 Designated EHV charges'!$D:$O,3,0))</f>
        <v/>
      </c>
      <c r="D93" s="95" t="str">
        <f>IF($A93="","",VLOOKUP($A93,'Annex 2 Designated EHV charges'!$D:$O,4,0))</f>
        <v/>
      </c>
      <c r="E93" s="97" t="str">
        <f>IFERROR(IF(VLOOKUP($A93,'Annex 2 Designated EHV charges'!$D:$P,10,FALSE)=0,"",VLOOKUP($A93,'Annex 2 Designated EHV charges'!$D:$P,10,FALSE)),"")</f>
        <v/>
      </c>
      <c r="F93" s="98" t="str">
        <f>IFERROR(IF(VLOOKUP($A93,'Annex 2 Designated EHV charges'!$D:$P,11,FALSE)=0,"",VLOOKUP($A93,'Annex 2 Designated EHV charges'!$D:$P,11,FALSE)),"")</f>
        <v/>
      </c>
      <c r="G93" s="99" t="str">
        <f>IFERROR(IF(VLOOKUP($A93,'Annex 2 Designated EHV charges'!$D:$P,12,FALSE)=0,"",VLOOKUP($A93,'Annex 2 Designated EHV charges'!$D:$P,12,FALSE)),"")</f>
        <v/>
      </c>
      <c r="H93" s="99" t="str">
        <f>IFERROR(IF(VLOOKUP($A93,'Annex 2 Designated EHV charges'!$D:$P,13,FALSE)=0,"",VLOOKUP($A93,'Annex 2 Designated EHV charges'!$D:$P,13,FALSE)),"")</f>
        <v/>
      </c>
    </row>
    <row r="94" spans="1:8" ht="12.75" customHeight="1" x14ac:dyDescent="0.2">
      <c r="A94" s="96" t="str">
        <f t="array" ref="A94">IFERROR(INDEX('Annex 2 Designated EHV charges'!$D$10:$D$10, MATCH(0, IF(ISBLANK('Annex 2 Designated EHV charges'!$D$10:$D$10),1, COUNTIF(A$4:$A93, 'Annex 2 Designated EHV charges'!$D$10:$D$10)), 0)),"")</f>
        <v/>
      </c>
      <c r="B94" s="95" t="str">
        <f>IF($A94="","",VLOOKUP($A94,'Annex 2 Designated EHV charges'!$D:$O,2,0))</f>
        <v/>
      </c>
      <c r="C94" s="96" t="str">
        <f>IF($A94="","",VLOOKUP($A94,'Annex 2 Designated EHV charges'!$D:$O,3,0))</f>
        <v/>
      </c>
      <c r="D94" s="95" t="str">
        <f>IF($A94="","",VLOOKUP($A94,'Annex 2 Designated EHV charges'!$D:$O,4,0))</f>
        <v/>
      </c>
      <c r="E94" s="97" t="str">
        <f>IFERROR(IF(VLOOKUP($A94,'Annex 2 Designated EHV charges'!$D:$P,10,FALSE)=0,"",VLOOKUP($A94,'Annex 2 Designated EHV charges'!$D:$P,10,FALSE)),"")</f>
        <v/>
      </c>
      <c r="F94" s="98" t="str">
        <f>IFERROR(IF(VLOOKUP($A94,'Annex 2 Designated EHV charges'!$D:$P,11,FALSE)=0,"",VLOOKUP($A94,'Annex 2 Designated EHV charges'!$D:$P,11,FALSE)),"")</f>
        <v/>
      </c>
      <c r="G94" s="99" t="str">
        <f>IFERROR(IF(VLOOKUP($A94,'Annex 2 Designated EHV charges'!$D:$P,12,FALSE)=0,"",VLOOKUP($A94,'Annex 2 Designated EHV charges'!$D:$P,12,FALSE)),"")</f>
        <v/>
      </c>
      <c r="H94" s="99" t="str">
        <f>IFERROR(IF(VLOOKUP($A94,'Annex 2 Designated EHV charges'!$D:$P,13,FALSE)=0,"",VLOOKUP($A94,'Annex 2 Designated EHV charges'!$D:$P,13,FALSE)),"")</f>
        <v/>
      </c>
    </row>
    <row r="95" spans="1:8" ht="12.75" customHeight="1" x14ac:dyDescent="0.2">
      <c r="A95" s="96" t="str">
        <f t="array" ref="A95">IFERROR(INDEX('Annex 2 Designated EHV charges'!$D$10:$D$10, MATCH(0, IF(ISBLANK('Annex 2 Designated EHV charges'!$D$10:$D$10),1, COUNTIF(A$4:$A94, 'Annex 2 Designated EHV charges'!$D$10:$D$10)), 0)),"")</f>
        <v/>
      </c>
      <c r="B95" s="95" t="str">
        <f>IF($A95="","",VLOOKUP($A95,'Annex 2 Designated EHV charges'!$D:$O,2,0))</f>
        <v/>
      </c>
      <c r="C95" s="96" t="str">
        <f>IF($A95="","",VLOOKUP($A95,'Annex 2 Designated EHV charges'!$D:$O,3,0))</f>
        <v/>
      </c>
      <c r="D95" s="95" t="str">
        <f>IF($A95="","",VLOOKUP($A95,'Annex 2 Designated EHV charges'!$D:$O,4,0))</f>
        <v/>
      </c>
      <c r="E95" s="97" t="str">
        <f>IFERROR(IF(VLOOKUP($A95,'Annex 2 Designated EHV charges'!$D:$P,10,FALSE)=0,"",VLOOKUP($A95,'Annex 2 Designated EHV charges'!$D:$P,10,FALSE)),"")</f>
        <v/>
      </c>
      <c r="F95" s="98" t="str">
        <f>IFERROR(IF(VLOOKUP($A95,'Annex 2 Designated EHV charges'!$D:$P,11,FALSE)=0,"",VLOOKUP($A95,'Annex 2 Designated EHV charges'!$D:$P,11,FALSE)),"")</f>
        <v/>
      </c>
      <c r="G95" s="99" t="str">
        <f>IFERROR(IF(VLOOKUP($A95,'Annex 2 Designated EHV charges'!$D:$P,12,FALSE)=0,"",VLOOKUP($A95,'Annex 2 Designated EHV charges'!$D:$P,12,FALSE)),"")</f>
        <v/>
      </c>
      <c r="H95" s="99" t="str">
        <f>IFERROR(IF(VLOOKUP($A95,'Annex 2 Designated EHV charges'!$D:$P,13,FALSE)=0,"",VLOOKUP($A95,'Annex 2 Designated EHV charges'!$D:$P,13,FALSE)),"")</f>
        <v/>
      </c>
    </row>
    <row r="96" spans="1:8" ht="12.75" customHeight="1" x14ac:dyDescent="0.2">
      <c r="A96" s="96" t="str">
        <f t="array" ref="A96">IFERROR(INDEX('Annex 2 Designated EHV charges'!$D$10:$D$10, MATCH(0, IF(ISBLANK('Annex 2 Designated EHV charges'!$D$10:$D$10),1, COUNTIF(A$4:$A95, 'Annex 2 Designated EHV charges'!$D$10:$D$10)), 0)),"")</f>
        <v/>
      </c>
      <c r="B96" s="95" t="str">
        <f>IF($A96="","",VLOOKUP($A96,'Annex 2 Designated EHV charges'!$D:$O,2,0))</f>
        <v/>
      </c>
      <c r="C96" s="96" t="str">
        <f>IF($A96="","",VLOOKUP($A96,'Annex 2 Designated EHV charges'!$D:$O,3,0))</f>
        <v/>
      </c>
      <c r="D96" s="95" t="str">
        <f>IF($A96="","",VLOOKUP($A96,'Annex 2 Designated EHV charges'!$D:$O,4,0))</f>
        <v/>
      </c>
      <c r="E96" s="97" t="str">
        <f>IFERROR(IF(VLOOKUP($A96,'Annex 2 Designated EHV charges'!$D:$P,10,FALSE)=0,"",VLOOKUP($A96,'Annex 2 Designated EHV charges'!$D:$P,10,FALSE)),"")</f>
        <v/>
      </c>
      <c r="F96" s="98" t="str">
        <f>IFERROR(IF(VLOOKUP($A96,'Annex 2 Designated EHV charges'!$D:$P,11,FALSE)=0,"",VLOOKUP($A96,'Annex 2 Designated EHV charges'!$D:$P,11,FALSE)),"")</f>
        <v/>
      </c>
      <c r="G96" s="99" t="str">
        <f>IFERROR(IF(VLOOKUP($A96,'Annex 2 Designated EHV charges'!$D:$P,12,FALSE)=0,"",VLOOKUP($A96,'Annex 2 Designated EHV charges'!$D:$P,12,FALSE)),"")</f>
        <v/>
      </c>
      <c r="H96" s="99" t="str">
        <f>IFERROR(IF(VLOOKUP($A96,'Annex 2 Designated EHV charges'!$D:$P,13,FALSE)=0,"",VLOOKUP($A96,'Annex 2 Designated EHV charges'!$D:$P,13,FALSE)),"")</f>
        <v/>
      </c>
    </row>
    <row r="97" spans="1:8" ht="12.75" customHeight="1" x14ac:dyDescent="0.2">
      <c r="A97" s="96" t="str">
        <f t="array" ref="A97">IFERROR(INDEX('Annex 2 Designated EHV charges'!$D$10:$D$10, MATCH(0, IF(ISBLANK('Annex 2 Designated EHV charges'!$D$10:$D$10),1, COUNTIF(A$4:$A96, 'Annex 2 Designated EHV charges'!$D$10:$D$10)), 0)),"")</f>
        <v/>
      </c>
      <c r="B97" s="95" t="str">
        <f>IF($A97="","",VLOOKUP($A97,'Annex 2 Designated EHV charges'!$D:$O,2,0))</f>
        <v/>
      </c>
      <c r="C97" s="96" t="str">
        <f>IF($A97="","",VLOOKUP($A97,'Annex 2 Designated EHV charges'!$D:$O,3,0))</f>
        <v/>
      </c>
      <c r="D97" s="95" t="str">
        <f>IF($A97="","",VLOOKUP($A97,'Annex 2 Designated EHV charges'!$D:$O,4,0))</f>
        <v/>
      </c>
      <c r="E97" s="97" t="str">
        <f>IFERROR(IF(VLOOKUP($A97,'Annex 2 Designated EHV charges'!$D:$P,10,FALSE)=0,"",VLOOKUP($A97,'Annex 2 Designated EHV charges'!$D:$P,10,FALSE)),"")</f>
        <v/>
      </c>
      <c r="F97" s="98" t="str">
        <f>IFERROR(IF(VLOOKUP($A97,'Annex 2 Designated EHV charges'!$D:$P,11,FALSE)=0,"",VLOOKUP($A97,'Annex 2 Designated EHV charges'!$D:$P,11,FALSE)),"")</f>
        <v/>
      </c>
      <c r="G97" s="99" t="str">
        <f>IFERROR(IF(VLOOKUP($A97,'Annex 2 Designated EHV charges'!$D:$P,12,FALSE)=0,"",VLOOKUP($A97,'Annex 2 Designated EHV charges'!$D:$P,12,FALSE)),"")</f>
        <v/>
      </c>
      <c r="H97" s="99" t="str">
        <f>IFERROR(IF(VLOOKUP($A97,'Annex 2 Designated EHV charges'!$D:$P,13,FALSE)=0,"",VLOOKUP($A97,'Annex 2 Designated EHV charges'!$D:$P,13,FALSE)),"")</f>
        <v/>
      </c>
    </row>
    <row r="98" spans="1:8" ht="12.75" customHeight="1" x14ac:dyDescent="0.2">
      <c r="A98" s="96" t="str">
        <f t="array" ref="A98">IFERROR(INDEX('Annex 2 Designated EHV charges'!$D$10:$D$10, MATCH(0, IF(ISBLANK('Annex 2 Designated EHV charges'!$D$10:$D$10),1, COUNTIF(A$4:$A97, 'Annex 2 Designated EHV charges'!$D$10:$D$10)), 0)),"")</f>
        <v/>
      </c>
      <c r="B98" s="95" t="str">
        <f>IF($A98="","",VLOOKUP($A98,'Annex 2 Designated EHV charges'!$D:$O,2,0))</f>
        <v/>
      </c>
      <c r="C98" s="96" t="str">
        <f>IF($A98="","",VLOOKUP($A98,'Annex 2 Designated EHV charges'!$D:$O,3,0))</f>
        <v/>
      </c>
      <c r="D98" s="95" t="str">
        <f>IF($A98="","",VLOOKUP($A98,'Annex 2 Designated EHV charges'!$D:$O,4,0))</f>
        <v/>
      </c>
      <c r="E98" s="97" t="str">
        <f>IFERROR(IF(VLOOKUP($A98,'Annex 2 Designated EHV charges'!$D:$P,10,FALSE)=0,"",VLOOKUP($A98,'Annex 2 Designated EHV charges'!$D:$P,10,FALSE)),"")</f>
        <v/>
      </c>
      <c r="F98" s="98" t="str">
        <f>IFERROR(IF(VLOOKUP($A98,'Annex 2 Designated EHV charges'!$D:$P,11,FALSE)=0,"",VLOOKUP($A98,'Annex 2 Designated EHV charges'!$D:$P,11,FALSE)),"")</f>
        <v/>
      </c>
      <c r="G98" s="99" t="str">
        <f>IFERROR(IF(VLOOKUP($A98,'Annex 2 Designated EHV charges'!$D:$P,12,FALSE)=0,"",VLOOKUP($A98,'Annex 2 Designated EHV charges'!$D:$P,12,FALSE)),"")</f>
        <v/>
      </c>
      <c r="H98" s="99" t="str">
        <f>IFERROR(IF(VLOOKUP($A98,'Annex 2 Designated EHV charges'!$D:$P,13,FALSE)=0,"",VLOOKUP($A98,'Annex 2 Designated EHV charges'!$D:$P,13,FALSE)),"")</f>
        <v/>
      </c>
    </row>
    <row r="99" spans="1:8" ht="12.75" customHeight="1" x14ac:dyDescent="0.2">
      <c r="A99" s="96" t="str">
        <f t="array" ref="A99">IFERROR(INDEX('Annex 2 Designated EHV charges'!$D$10:$D$10, MATCH(0, IF(ISBLANK('Annex 2 Designated EHV charges'!$D$10:$D$10),1, COUNTIF(A$4:$A98, 'Annex 2 Designated EHV charges'!$D$10:$D$10)), 0)),"")</f>
        <v/>
      </c>
      <c r="B99" s="95" t="str">
        <f>IF($A99="","",VLOOKUP($A99,'Annex 2 Designated EHV charges'!$D:$O,2,0))</f>
        <v/>
      </c>
      <c r="C99" s="96" t="str">
        <f>IF($A99="","",VLOOKUP($A99,'Annex 2 Designated EHV charges'!$D:$O,3,0))</f>
        <v/>
      </c>
      <c r="D99" s="95" t="str">
        <f>IF($A99="","",VLOOKUP($A99,'Annex 2 Designated EHV charges'!$D:$O,4,0))</f>
        <v/>
      </c>
      <c r="E99" s="97" t="str">
        <f>IFERROR(IF(VLOOKUP($A99,'Annex 2 Designated EHV charges'!$D:$P,10,FALSE)=0,"",VLOOKUP($A99,'Annex 2 Designated EHV charges'!$D:$P,10,FALSE)),"")</f>
        <v/>
      </c>
      <c r="F99" s="98" t="str">
        <f>IFERROR(IF(VLOOKUP($A99,'Annex 2 Designated EHV charges'!$D:$P,11,FALSE)=0,"",VLOOKUP($A99,'Annex 2 Designated EHV charges'!$D:$P,11,FALSE)),"")</f>
        <v/>
      </c>
      <c r="G99" s="99" t="str">
        <f>IFERROR(IF(VLOOKUP($A99,'Annex 2 Designated EHV charges'!$D:$P,12,FALSE)=0,"",VLOOKUP($A99,'Annex 2 Designated EHV charges'!$D:$P,12,FALSE)),"")</f>
        <v/>
      </c>
      <c r="H99" s="99" t="str">
        <f>IFERROR(IF(VLOOKUP($A99,'Annex 2 Designated EHV charges'!$D:$P,13,FALSE)=0,"",VLOOKUP($A99,'Annex 2 Designated EHV charges'!$D:$P,13,FALSE)),"")</f>
        <v/>
      </c>
    </row>
    <row r="100" spans="1:8" ht="12.75" customHeight="1" x14ac:dyDescent="0.2">
      <c r="A100" s="96" t="str">
        <f t="array" ref="A100">IFERROR(INDEX('Annex 2 Designated EHV charges'!$D$10:$D$10, MATCH(0, IF(ISBLANK('Annex 2 Designated EHV charges'!$D$10:$D$10),1, COUNTIF(A$4:$A99, 'Annex 2 Designated EHV charges'!$D$10:$D$10)), 0)),"")</f>
        <v/>
      </c>
      <c r="B100" s="95" t="str">
        <f>IF($A100="","",VLOOKUP($A100,'Annex 2 Designated EHV charges'!$D:$O,2,0))</f>
        <v/>
      </c>
      <c r="C100" s="96" t="str">
        <f>IF($A100="","",VLOOKUP($A100,'Annex 2 Designated EHV charges'!$D:$O,3,0))</f>
        <v/>
      </c>
      <c r="D100" s="95" t="str">
        <f>IF($A100="","",VLOOKUP($A100,'Annex 2 Designated EHV charges'!$D:$O,4,0))</f>
        <v/>
      </c>
      <c r="E100" s="97" t="str">
        <f>IFERROR(IF(VLOOKUP($A100,'Annex 2 Designated EHV charges'!$D:$P,10,FALSE)=0,"",VLOOKUP($A100,'Annex 2 Designated EHV charges'!$D:$P,10,FALSE)),"")</f>
        <v/>
      </c>
      <c r="F100" s="98" t="str">
        <f>IFERROR(IF(VLOOKUP($A100,'Annex 2 Designated EHV charges'!$D:$P,11,FALSE)=0,"",VLOOKUP($A100,'Annex 2 Designated EHV charges'!$D:$P,11,FALSE)),"")</f>
        <v/>
      </c>
      <c r="G100" s="99" t="str">
        <f>IFERROR(IF(VLOOKUP($A100,'Annex 2 Designated EHV charges'!$D:$P,12,FALSE)=0,"",VLOOKUP($A100,'Annex 2 Designated EHV charges'!$D:$P,12,FALSE)),"")</f>
        <v/>
      </c>
      <c r="H100" s="99" t="str">
        <f>IFERROR(IF(VLOOKUP($A100,'Annex 2 Designated EHV charges'!$D:$P,13,FALSE)=0,"",VLOOKUP($A100,'Annex 2 Designated EHV charges'!$D:$P,13,FALSE)),"")</f>
        <v/>
      </c>
    </row>
    <row r="101" spans="1:8" ht="12.75" customHeight="1" x14ac:dyDescent="0.2">
      <c r="A101" s="96" t="str">
        <f t="array" ref="A101">IFERROR(INDEX('Annex 2 Designated EHV charges'!$D$10:$D$10, MATCH(0, IF(ISBLANK('Annex 2 Designated EHV charges'!$D$10:$D$10),1, COUNTIF(A$4:$A100, 'Annex 2 Designated EHV charges'!$D$10:$D$10)), 0)),"")</f>
        <v/>
      </c>
      <c r="B101" s="95" t="str">
        <f>IF($A101="","",VLOOKUP($A101,'Annex 2 Designated EHV charges'!$D:$O,2,0))</f>
        <v/>
      </c>
      <c r="C101" s="96" t="str">
        <f>IF($A101="","",VLOOKUP($A101,'Annex 2 Designated EHV charges'!$D:$O,3,0))</f>
        <v/>
      </c>
      <c r="D101" s="95" t="str">
        <f>IF($A101="","",VLOOKUP($A101,'Annex 2 Designated EHV charges'!$D:$O,4,0))</f>
        <v/>
      </c>
      <c r="E101" s="97" t="str">
        <f>IFERROR(IF(VLOOKUP($A101,'Annex 2 Designated EHV charges'!$D:$P,10,FALSE)=0,"",VLOOKUP($A101,'Annex 2 Designated EHV charges'!$D:$P,10,FALSE)),"")</f>
        <v/>
      </c>
      <c r="F101" s="98" t="str">
        <f>IFERROR(IF(VLOOKUP($A101,'Annex 2 Designated EHV charges'!$D:$P,11,FALSE)=0,"",VLOOKUP($A101,'Annex 2 Designated EHV charges'!$D:$P,11,FALSE)),"")</f>
        <v/>
      </c>
      <c r="G101" s="99" t="str">
        <f>IFERROR(IF(VLOOKUP($A101,'Annex 2 Designated EHV charges'!$D:$P,12,FALSE)=0,"",VLOOKUP($A101,'Annex 2 Designated EHV charges'!$D:$P,12,FALSE)),"")</f>
        <v/>
      </c>
      <c r="H101" s="99" t="str">
        <f>IFERROR(IF(VLOOKUP($A101,'Annex 2 Designated EHV charges'!$D:$P,13,FALSE)=0,"",VLOOKUP($A101,'Annex 2 Designated EHV charges'!$D:$P,13,FALSE)),"")</f>
        <v/>
      </c>
    </row>
    <row r="102" spans="1:8" ht="12.75" customHeight="1" x14ac:dyDescent="0.2">
      <c r="A102" s="96" t="str">
        <f t="array" ref="A102">IFERROR(INDEX('Annex 2 Designated EHV charges'!$D$10:$D$10, MATCH(0, IF(ISBLANK('Annex 2 Designated EHV charges'!$D$10:$D$10),1, COUNTIF(A$4:$A101, 'Annex 2 Designated EHV charges'!$D$10:$D$10)), 0)),"")</f>
        <v/>
      </c>
      <c r="B102" s="95" t="str">
        <f>IF($A102="","",VLOOKUP($A102,'Annex 2 Designated EHV charges'!$D:$O,2,0))</f>
        <v/>
      </c>
      <c r="C102" s="96" t="str">
        <f>IF($A102="","",VLOOKUP($A102,'Annex 2 Designated EHV charges'!$D:$O,3,0))</f>
        <v/>
      </c>
      <c r="D102" s="95" t="str">
        <f>IF($A102="","",VLOOKUP($A102,'Annex 2 Designated EHV charges'!$D:$O,4,0))</f>
        <v/>
      </c>
      <c r="E102" s="97" t="str">
        <f>IFERROR(IF(VLOOKUP($A102,'Annex 2 Designated EHV charges'!$D:$P,10,FALSE)=0,"",VLOOKUP($A102,'Annex 2 Designated EHV charges'!$D:$P,10,FALSE)),"")</f>
        <v/>
      </c>
      <c r="F102" s="98" t="str">
        <f>IFERROR(IF(VLOOKUP($A102,'Annex 2 Designated EHV charges'!$D:$P,11,FALSE)=0,"",VLOOKUP($A102,'Annex 2 Designated EHV charges'!$D:$P,11,FALSE)),"")</f>
        <v/>
      </c>
      <c r="G102" s="99" t="str">
        <f>IFERROR(IF(VLOOKUP($A102,'Annex 2 Designated EHV charges'!$D:$P,12,FALSE)=0,"",VLOOKUP($A102,'Annex 2 Designated EHV charges'!$D:$P,12,FALSE)),"")</f>
        <v/>
      </c>
      <c r="H102" s="99" t="str">
        <f>IFERROR(IF(VLOOKUP($A102,'Annex 2 Designated EHV charges'!$D:$P,13,FALSE)=0,"",VLOOKUP($A102,'Annex 2 Designated EHV charges'!$D:$P,13,FALSE)),"")</f>
        <v/>
      </c>
    </row>
    <row r="103" spans="1:8" ht="12.75" customHeight="1" x14ac:dyDescent="0.2">
      <c r="A103" s="96" t="str">
        <f t="array" ref="A103">IFERROR(INDEX('Annex 2 Designated EHV charges'!$D$10:$D$10, MATCH(0, IF(ISBLANK('Annex 2 Designated EHV charges'!$D$10:$D$10),1, COUNTIF(A$4:$A102, 'Annex 2 Designated EHV charges'!$D$10:$D$10)), 0)),"")</f>
        <v/>
      </c>
      <c r="B103" s="95" t="str">
        <f>IF($A103="","",VLOOKUP($A103,'Annex 2 Designated EHV charges'!$D:$O,2,0))</f>
        <v/>
      </c>
      <c r="C103" s="96" t="str">
        <f>IF($A103="","",VLOOKUP($A103,'Annex 2 Designated EHV charges'!$D:$O,3,0))</f>
        <v/>
      </c>
      <c r="D103" s="95" t="str">
        <f>IF($A103="","",VLOOKUP($A103,'Annex 2 Designated EHV charges'!$D:$O,4,0))</f>
        <v/>
      </c>
      <c r="E103" s="97" t="str">
        <f>IFERROR(IF(VLOOKUP($A103,'Annex 2 Designated EHV charges'!$D:$P,10,FALSE)=0,"",VLOOKUP($A103,'Annex 2 Designated EHV charges'!$D:$P,10,FALSE)),"")</f>
        <v/>
      </c>
      <c r="F103" s="98" t="str">
        <f>IFERROR(IF(VLOOKUP($A103,'Annex 2 Designated EHV charges'!$D:$P,11,FALSE)=0,"",VLOOKUP($A103,'Annex 2 Designated EHV charges'!$D:$P,11,FALSE)),"")</f>
        <v/>
      </c>
      <c r="G103" s="99" t="str">
        <f>IFERROR(IF(VLOOKUP($A103,'Annex 2 Designated EHV charges'!$D:$P,12,FALSE)=0,"",VLOOKUP($A103,'Annex 2 Designated EHV charges'!$D:$P,12,FALSE)),"")</f>
        <v/>
      </c>
      <c r="H103" s="99" t="str">
        <f>IFERROR(IF(VLOOKUP($A103,'Annex 2 Designated EHV charges'!$D:$P,13,FALSE)=0,"",VLOOKUP($A103,'Annex 2 Designated EHV charges'!$D:$P,13,FALSE)),"")</f>
        <v/>
      </c>
    </row>
    <row r="104" spans="1:8" ht="12.75" customHeight="1" x14ac:dyDescent="0.2">
      <c r="A104" s="96" t="str">
        <f t="array" ref="A104">IFERROR(INDEX('Annex 2 Designated EHV charges'!$D$10:$D$10, MATCH(0, IF(ISBLANK('Annex 2 Designated EHV charges'!$D$10:$D$10),1, COUNTIF(A$4:$A103, 'Annex 2 Designated EHV charges'!$D$10:$D$10)), 0)),"")</f>
        <v/>
      </c>
      <c r="B104" s="95" t="str">
        <f>IF($A104="","",VLOOKUP($A104,'Annex 2 Designated EHV charges'!$D:$O,2,0))</f>
        <v/>
      </c>
      <c r="C104" s="96" t="str">
        <f>IF($A104="","",VLOOKUP($A104,'Annex 2 Designated EHV charges'!$D:$O,3,0))</f>
        <v/>
      </c>
      <c r="D104" s="95" t="str">
        <f>IF($A104="","",VLOOKUP($A104,'Annex 2 Designated EHV charges'!$D:$O,4,0))</f>
        <v/>
      </c>
      <c r="E104" s="97" t="str">
        <f>IFERROR(IF(VLOOKUP($A104,'Annex 2 Designated EHV charges'!$D:$P,10,FALSE)=0,"",VLOOKUP($A104,'Annex 2 Designated EHV charges'!$D:$P,10,FALSE)),"")</f>
        <v/>
      </c>
      <c r="F104" s="98" t="str">
        <f>IFERROR(IF(VLOOKUP($A104,'Annex 2 Designated EHV charges'!$D:$P,11,FALSE)=0,"",VLOOKUP($A104,'Annex 2 Designated EHV charges'!$D:$P,11,FALSE)),"")</f>
        <v/>
      </c>
      <c r="G104" s="99" t="str">
        <f>IFERROR(IF(VLOOKUP($A104,'Annex 2 Designated EHV charges'!$D:$P,12,FALSE)=0,"",VLOOKUP($A104,'Annex 2 Designated EHV charges'!$D:$P,12,FALSE)),"")</f>
        <v/>
      </c>
      <c r="H104" s="99" t="str">
        <f>IFERROR(IF(VLOOKUP($A104,'Annex 2 Designated EHV charges'!$D:$P,13,FALSE)=0,"",VLOOKUP($A104,'Annex 2 Designated EHV charges'!$D:$P,13,FALSE)),"")</f>
        <v/>
      </c>
    </row>
    <row r="105" spans="1:8" ht="12.75" customHeight="1" x14ac:dyDescent="0.2">
      <c r="A105" s="96" t="str">
        <f t="array" ref="A105">IFERROR(INDEX('Annex 2 Designated EHV charges'!$D$10:$D$10, MATCH(0, IF(ISBLANK('Annex 2 Designated EHV charges'!$D$10:$D$10),1, COUNTIF(A$4:$A104, 'Annex 2 Designated EHV charges'!$D$10:$D$10)), 0)),"")</f>
        <v/>
      </c>
      <c r="B105" s="95" t="str">
        <f>IF($A105="","",VLOOKUP($A105,'Annex 2 Designated EHV charges'!$D:$O,2,0))</f>
        <v/>
      </c>
      <c r="C105" s="96" t="str">
        <f>IF($A105="","",VLOOKUP($A105,'Annex 2 Designated EHV charges'!$D:$O,3,0))</f>
        <v/>
      </c>
      <c r="D105" s="95" t="str">
        <f>IF($A105="","",VLOOKUP($A105,'Annex 2 Designated EHV charges'!$D:$O,4,0))</f>
        <v/>
      </c>
      <c r="E105" s="97" t="str">
        <f>IFERROR(IF(VLOOKUP($A105,'Annex 2 Designated EHV charges'!$D:$P,10,FALSE)=0,"",VLOOKUP($A105,'Annex 2 Designated EHV charges'!$D:$P,10,FALSE)),"")</f>
        <v/>
      </c>
      <c r="F105" s="98" t="str">
        <f>IFERROR(IF(VLOOKUP($A105,'Annex 2 Designated EHV charges'!$D:$P,11,FALSE)=0,"",VLOOKUP($A105,'Annex 2 Designated EHV charges'!$D:$P,11,FALSE)),"")</f>
        <v/>
      </c>
      <c r="G105" s="99" t="str">
        <f>IFERROR(IF(VLOOKUP($A105,'Annex 2 Designated EHV charges'!$D:$P,12,FALSE)=0,"",VLOOKUP($A105,'Annex 2 Designated EHV charges'!$D:$P,12,FALSE)),"")</f>
        <v/>
      </c>
      <c r="H105" s="99" t="str">
        <f>IFERROR(IF(VLOOKUP($A105,'Annex 2 Designated EHV charges'!$D:$P,13,FALSE)=0,"",VLOOKUP($A105,'Annex 2 Designated EHV charges'!$D:$P,13,FALSE)),"")</f>
        <v/>
      </c>
    </row>
    <row r="106" spans="1:8" ht="12.75" customHeight="1" x14ac:dyDescent="0.2">
      <c r="A106" s="96" t="str">
        <f t="array" ref="A106">IFERROR(INDEX('Annex 2 Designated EHV charges'!$D$10:$D$10, MATCH(0, IF(ISBLANK('Annex 2 Designated EHV charges'!$D$10:$D$10),1, COUNTIF(A$4:$A105, 'Annex 2 Designated EHV charges'!$D$10:$D$10)), 0)),"")</f>
        <v/>
      </c>
      <c r="B106" s="95" t="str">
        <f>IF($A106="","",VLOOKUP($A106,'Annex 2 Designated EHV charges'!$D:$O,2,0))</f>
        <v/>
      </c>
      <c r="C106" s="96" t="str">
        <f>IF($A106="","",VLOOKUP($A106,'Annex 2 Designated EHV charges'!$D:$O,3,0))</f>
        <v/>
      </c>
      <c r="D106" s="95" t="str">
        <f>IF($A106="","",VLOOKUP($A106,'Annex 2 Designated EHV charges'!$D:$O,4,0))</f>
        <v/>
      </c>
      <c r="E106" s="97" t="str">
        <f>IFERROR(IF(VLOOKUP($A106,'Annex 2 Designated EHV charges'!$D:$P,10,FALSE)=0,"",VLOOKUP($A106,'Annex 2 Designated EHV charges'!$D:$P,10,FALSE)),"")</f>
        <v/>
      </c>
      <c r="F106" s="98" t="str">
        <f>IFERROR(IF(VLOOKUP($A106,'Annex 2 Designated EHV charges'!$D:$P,11,FALSE)=0,"",VLOOKUP($A106,'Annex 2 Designated EHV charges'!$D:$P,11,FALSE)),"")</f>
        <v/>
      </c>
      <c r="G106" s="99" t="str">
        <f>IFERROR(IF(VLOOKUP($A106,'Annex 2 Designated EHV charges'!$D:$P,12,FALSE)=0,"",VLOOKUP($A106,'Annex 2 Designated EHV charges'!$D:$P,12,FALSE)),"")</f>
        <v/>
      </c>
      <c r="H106" s="99" t="str">
        <f>IFERROR(IF(VLOOKUP($A106,'Annex 2 Designated EHV charges'!$D:$P,13,FALSE)=0,"",VLOOKUP($A106,'Annex 2 Designated EHV charges'!$D:$P,13,FALSE)),"")</f>
        <v/>
      </c>
    </row>
    <row r="107" spans="1:8" ht="12.75" customHeight="1" x14ac:dyDescent="0.2">
      <c r="A107" s="96" t="str">
        <f t="array" ref="A107">IFERROR(INDEX('Annex 2 Designated EHV charges'!$D$10:$D$10, MATCH(0, IF(ISBLANK('Annex 2 Designated EHV charges'!$D$10:$D$10),1, COUNTIF(A$4:$A106, 'Annex 2 Designated EHV charges'!$D$10:$D$10)), 0)),"")</f>
        <v/>
      </c>
      <c r="B107" s="95" t="str">
        <f>IF($A107="","",VLOOKUP($A107,'Annex 2 Designated EHV charges'!$D:$O,2,0))</f>
        <v/>
      </c>
      <c r="C107" s="96" t="str">
        <f>IF($A107="","",VLOOKUP($A107,'Annex 2 Designated EHV charges'!$D:$O,3,0))</f>
        <v/>
      </c>
      <c r="D107" s="95" t="str">
        <f>IF($A107="","",VLOOKUP($A107,'Annex 2 Designated EHV charges'!$D:$O,4,0))</f>
        <v/>
      </c>
      <c r="E107" s="97" t="str">
        <f>IFERROR(IF(VLOOKUP($A107,'Annex 2 Designated EHV charges'!$D:$P,10,FALSE)=0,"",VLOOKUP($A107,'Annex 2 Designated EHV charges'!$D:$P,10,FALSE)),"")</f>
        <v/>
      </c>
      <c r="F107" s="98" t="str">
        <f>IFERROR(IF(VLOOKUP($A107,'Annex 2 Designated EHV charges'!$D:$P,11,FALSE)=0,"",VLOOKUP($A107,'Annex 2 Designated EHV charges'!$D:$P,11,FALSE)),"")</f>
        <v/>
      </c>
      <c r="G107" s="99" t="str">
        <f>IFERROR(IF(VLOOKUP($A107,'Annex 2 Designated EHV charges'!$D:$P,12,FALSE)=0,"",VLOOKUP($A107,'Annex 2 Designated EHV charges'!$D:$P,12,FALSE)),"")</f>
        <v/>
      </c>
      <c r="H107" s="99" t="str">
        <f>IFERROR(IF(VLOOKUP($A107,'Annex 2 Designated EHV charges'!$D:$P,13,FALSE)=0,"",VLOOKUP($A107,'Annex 2 Designated EHV charges'!$D:$P,13,FALSE)),"")</f>
        <v/>
      </c>
    </row>
    <row r="108" spans="1:8" ht="12.75" customHeight="1" x14ac:dyDescent="0.2">
      <c r="A108" s="96" t="str">
        <f t="array" ref="A108">IFERROR(INDEX('Annex 2 Designated EHV charges'!$D$10:$D$10, MATCH(0, IF(ISBLANK('Annex 2 Designated EHV charges'!$D$10:$D$10),1, COUNTIF(A$4:$A107, 'Annex 2 Designated EHV charges'!$D$10:$D$10)), 0)),"")</f>
        <v/>
      </c>
      <c r="B108" s="95" t="str">
        <f>IF($A108="","",VLOOKUP($A108,'Annex 2 Designated EHV charges'!$D:$O,2,0))</f>
        <v/>
      </c>
      <c r="C108" s="96" t="str">
        <f>IF($A108="","",VLOOKUP($A108,'Annex 2 Designated EHV charges'!$D:$O,3,0))</f>
        <v/>
      </c>
      <c r="D108" s="95" t="str">
        <f>IF($A108="","",VLOOKUP($A108,'Annex 2 Designated EHV charges'!$D:$O,4,0))</f>
        <v/>
      </c>
      <c r="E108" s="97" t="str">
        <f>IFERROR(IF(VLOOKUP($A108,'Annex 2 Designated EHV charges'!$D:$P,10,FALSE)=0,"",VLOOKUP($A108,'Annex 2 Designated EHV charges'!$D:$P,10,FALSE)),"")</f>
        <v/>
      </c>
      <c r="F108" s="98" t="str">
        <f>IFERROR(IF(VLOOKUP($A108,'Annex 2 Designated EHV charges'!$D:$P,11,FALSE)=0,"",VLOOKUP($A108,'Annex 2 Designated EHV charges'!$D:$P,11,FALSE)),"")</f>
        <v/>
      </c>
      <c r="G108" s="99" t="str">
        <f>IFERROR(IF(VLOOKUP($A108,'Annex 2 Designated EHV charges'!$D:$P,12,FALSE)=0,"",VLOOKUP($A108,'Annex 2 Designated EHV charges'!$D:$P,12,FALSE)),"")</f>
        <v/>
      </c>
      <c r="H108" s="99" t="str">
        <f>IFERROR(IF(VLOOKUP($A108,'Annex 2 Designated EHV charges'!$D:$P,13,FALSE)=0,"",VLOOKUP($A108,'Annex 2 Designated EHV charges'!$D:$P,13,FALSE)),"")</f>
        <v/>
      </c>
    </row>
    <row r="109" spans="1:8" ht="12.75" customHeight="1" x14ac:dyDescent="0.2">
      <c r="A109" s="96" t="str">
        <f t="array" ref="A109">IFERROR(INDEX('Annex 2 Designated EHV charges'!$D$10:$D$10, MATCH(0, IF(ISBLANK('Annex 2 Designated EHV charges'!$D$10:$D$10),1, COUNTIF(A$4:$A108, 'Annex 2 Designated EHV charges'!$D$10:$D$10)), 0)),"")</f>
        <v/>
      </c>
      <c r="B109" s="95" t="str">
        <f>IF($A109="","",VLOOKUP($A109,'Annex 2 Designated EHV charges'!$D:$O,2,0))</f>
        <v/>
      </c>
      <c r="C109" s="96" t="str">
        <f>IF($A109="","",VLOOKUP($A109,'Annex 2 Designated EHV charges'!$D:$O,3,0))</f>
        <v/>
      </c>
      <c r="D109" s="95" t="str">
        <f>IF($A109="","",VLOOKUP($A109,'Annex 2 Designated EHV charges'!$D:$O,4,0))</f>
        <v/>
      </c>
      <c r="E109" s="97" t="str">
        <f>IFERROR(IF(VLOOKUP($A109,'Annex 2 Designated EHV charges'!$D:$P,10,FALSE)=0,"",VLOOKUP($A109,'Annex 2 Designated EHV charges'!$D:$P,10,FALSE)),"")</f>
        <v/>
      </c>
      <c r="F109" s="98" t="str">
        <f>IFERROR(IF(VLOOKUP($A109,'Annex 2 Designated EHV charges'!$D:$P,11,FALSE)=0,"",VLOOKUP($A109,'Annex 2 Designated EHV charges'!$D:$P,11,FALSE)),"")</f>
        <v/>
      </c>
      <c r="G109" s="99" t="str">
        <f>IFERROR(IF(VLOOKUP($A109,'Annex 2 Designated EHV charges'!$D:$P,12,FALSE)=0,"",VLOOKUP($A109,'Annex 2 Designated EHV charges'!$D:$P,12,FALSE)),"")</f>
        <v/>
      </c>
      <c r="H109" s="99" t="str">
        <f>IFERROR(IF(VLOOKUP($A109,'Annex 2 Designated EHV charges'!$D:$P,13,FALSE)=0,"",VLOOKUP($A109,'Annex 2 Designated EHV charges'!$D:$P,13,FALSE)),"")</f>
        <v/>
      </c>
    </row>
    <row r="110" spans="1:8" ht="12.75" customHeight="1" x14ac:dyDescent="0.2">
      <c r="A110" s="96" t="str">
        <f t="array" ref="A110">IFERROR(INDEX('Annex 2 Designated EHV charges'!$D$10:$D$10, MATCH(0, IF(ISBLANK('Annex 2 Designated EHV charges'!$D$10:$D$10),1, COUNTIF(A$4:$A109, 'Annex 2 Designated EHV charges'!$D$10:$D$10)), 0)),"")</f>
        <v/>
      </c>
      <c r="B110" s="95" t="str">
        <f>IF($A110="","",VLOOKUP($A110,'Annex 2 Designated EHV charges'!$D:$O,2,0))</f>
        <v/>
      </c>
      <c r="C110" s="96" t="str">
        <f>IF($A110="","",VLOOKUP($A110,'Annex 2 Designated EHV charges'!$D:$O,3,0))</f>
        <v/>
      </c>
      <c r="D110" s="95" t="str">
        <f>IF($A110="","",VLOOKUP($A110,'Annex 2 Designated EHV charges'!$D:$O,4,0))</f>
        <v/>
      </c>
      <c r="E110" s="97" t="str">
        <f>IFERROR(IF(VLOOKUP($A110,'Annex 2 Designated EHV charges'!$D:$P,10,FALSE)=0,"",VLOOKUP($A110,'Annex 2 Designated EHV charges'!$D:$P,10,FALSE)),"")</f>
        <v/>
      </c>
      <c r="F110" s="98" t="str">
        <f>IFERROR(IF(VLOOKUP($A110,'Annex 2 Designated EHV charges'!$D:$P,11,FALSE)=0,"",VLOOKUP($A110,'Annex 2 Designated EHV charges'!$D:$P,11,FALSE)),"")</f>
        <v/>
      </c>
      <c r="G110" s="99" t="str">
        <f>IFERROR(IF(VLOOKUP($A110,'Annex 2 Designated EHV charges'!$D:$P,12,FALSE)=0,"",VLOOKUP($A110,'Annex 2 Designated EHV charges'!$D:$P,12,FALSE)),"")</f>
        <v/>
      </c>
      <c r="H110" s="99" t="str">
        <f>IFERROR(IF(VLOOKUP($A110,'Annex 2 Designated EHV charges'!$D:$P,13,FALSE)=0,"",VLOOKUP($A110,'Annex 2 Designated EHV charges'!$D:$P,13,FALSE)),"")</f>
        <v/>
      </c>
    </row>
    <row r="111" spans="1:8" ht="12.75" customHeight="1" x14ac:dyDescent="0.2">
      <c r="A111" s="96" t="str">
        <f t="array" ref="A111">IFERROR(INDEX('Annex 2 Designated EHV charges'!$D$10:$D$10, MATCH(0, IF(ISBLANK('Annex 2 Designated EHV charges'!$D$10:$D$10),1, COUNTIF(A$4:$A110, 'Annex 2 Designated EHV charges'!$D$10:$D$10)), 0)),"")</f>
        <v/>
      </c>
      <c r="B111" s="95" t="str">
        <f>IF($A111="","",VLOOKUP($A111,'Annex 2 Designated EHV charges'!$D:$O,2,0))</f>
        <v/>
      </c>
      <c r="C111" s="96" t="str">
        <f>IF($A111="","",VLOOKUP($A111,'Annex 2 Designated EHV charges'!$D:$O,3,0))</f>
        <v/>
      </c>
      <c r="D111" s="95" t="str">
        <f>IF($A111="","",VLOOKUP($A111,'Annex 2 Designated EHV charges'!$D:$O,4,0))</f>
        <v/>
      </c>
      <c r="E111" s="97" t="str">
        <f>IFERROR(IF(VLOOKUP($A111,'Annex 2 Designated EHV charges'!$D:$P,10,FALSE)=0,"",VLOOKUP($A111,'Annex 2 Designated EHV charges'!$D:$P,10,FALSE)),"")</f>
        <v/>
      </c>
      <c r="F111" s="98" t="str">
        <f>IFERROR(IF(VLOOKUP($A111,'Annex 2 Designated EHV charges'!$D:$P,11,FALSE)=0,"",VLOOKUP($A111,'Annex 2 Designated EHV charges'!$D:$P,11,FALSE)),"")</f>
        <v/>
      </c>
      <c r="G111" s="99" t="str">
        <f>IFERROR(IF(VLOOKUP($A111,'Annex 2 Designated EHV charges'!$D:$P,12,FALSE)=0,"",VLOOKUP($A111,'Annex 2 Designated EHV charges'!$D:$P,12,FALSE)),"")</f>
        <v/>
      </c>
      <c r="H111" s="99" t="str">
        <f>IFERROR(IF(VLOOKUP($A111,'Annex 2 Designated EHV charges'!$D:$P,13,FALSE)=0,"",VLOOKUP($A111,'Annex 2 Designated EHV charges'!$D:$P,13,FALSE)),"")</f>
        <v/>
      </c>
    </row>
    <row r="112" spans="1:8" ht="12.75" customHeight="1" x14ac:dyDescent="0.2">
      <c r="A112" s="96" t="str">
        <f t="array" ref="A112">IFERROR(INDEX('Annex 2 Designated EHV charges'!$D$10:$D$10, MATCH(0, IF(ISBLANK('Annex 2 Designated EHV charges'!$D$10:$D$10),1, COUNTIF(A$4:$A111, 'Annex 2 Designated EHV charges'!$D$10:$D$10)), 0)),"")</f>
        <v/>
      </c>
      <c r="B112" s="95" t="str">
        <f>IF($A112="","",VLOOKUP($A112,'Annex 2 Designated EHV charges'!$D:$O,2,0))</f>
        <v/>
      </c>
      <c r="C112" s="96" t="str">
        <f>IF($A112="","",VLOOKUP($A112,'Annex 2 Designated EHV charges'!$D:$O,3,0))</f>
        <v/>
      </c>
      <c r="D112" s="95" t="str">
        <f>IF($A112="","",VLOOKUP($A112,'Annex 2 Designated EHV charges'!$D:$O,4,0))</f>
        <v/>
      </c>
      <c r="E112" s="97" t="str">
        <f>IFERROR(IF(VLOOKUP($A112,'Annex 2 Designated EHV charges'!$D:$P,10,FALSE)=0,"",VLOOKUP($A112,'Annex 2 Designated EHV charges'!$D:$P,10,FALSE)),"")</f>
        <v/>
      </c>
      <c r="F112" s="98" t="str">
        <f>IFERROR(IF(VLOOKUP($A112,'Annex 2 Designated EHV charges'!$D:$P,11,FALSE)=0,"",VLOOKUP($A112,'Annex 2 Designated EHV charges'!$D:$P,11,FALSE)),"")</f>
        <v/>
      </c>
      <c r="G112" s="99" t="str">
        <f>IFERROR(IF(VLOOKUP($A112,'Annex 2 Designated EHV charges'!$D:$P,12,FALSE)=0,"",VLOOKUP($A112,'Annex 2 Designated EHV charges'!$D:$P,12,FALSE)),"")</f>
        <v/>
      </c>
      <c r="H112" s="99" t="str">
        <f>IFERROR(IF(VLOOKUP($A112,'Annex 2 Designated EHV charges'!$D:$P,13,FALSE)=0,"",VLOOKUP($A112,'Annex 2 Designated EHV charges'!$D:$P,13,FALSE)),"")</f>
        <v/>
      </c>
    </row>
    <row r="113" spans="1:8" ht="12.75" customHeight="1" x14ac:dyDescent="0.2">
      <c r="A113" s="96" t="str">
        <f t="array" ref="A113">IFERROR(INDEX('Annex 2 Designated EHV charges'!$D$10:$D$10, MATCH(0, IF(ISBLANK('Annex 2 Designated EHV charges'!$D$10:$D$10),1, COUNTIF(A$4:$A112, 'Annex 2 Designated EHV charges'!$D$10:$D$10)), 0)),"")</f>
        <v/>
      </c>
      <c r="B113" s="95" t="str">
        <f>IF($A113="","",VLOOKUP($A113,'Annex 2 Designated EHV charges'!$D:$O,2,0))</f>
        <v/>
      </c>
      <c r="C113" s="96" t="str">
        <f>IF($A113="","",VLOOKUP($A113,'Annex 2 Designated EHV charges'!$D:$O,3,0))</f>
        <v/>
      </c>
      <c r="D113" s="95" t="str">
        <f>IF($A113="","",VLOOKUP($A113,'Annex 2 Designated EHV charges'!$D:$O,4,0))</f>
        <v/>
      </c>
      <c r="E113" s="97" t="str">
        <f>IFERROR(IF(VLOOKUP($A113,'Annex 2 Designated EHV charges'!$D:$P,10,FALSE)=0,"",VLOOKUP($A113,'Annex 2 Designated EHV charges'!$D:$P,10,FALSE)),"")</f>
        <v/>
      </c>
      <c r="F113" s="98" t="str">
        <f>IFERROR(IF(VLOOKUP($A113,'Annex 2 Designated EHV charges'!$D:$P,11,FALSE)=0,"",VLOOKUP($A113,'Annex 2 Designated EHV charges'!$D:$P,11,FALSE)),"")</f>
        <v/>
      </c>
      <c r="G113" s="99" t="str">
        <f>IFERROR(IF(VLOOKUP($A113,'Annex 2 Designated EHV charges'!$D:$P,12,FALSE)=0,"",VLOOKUP($A113,'Annex 2 Designated EHV charges'!$D:$P,12,FALSE)),"")</f>
        <v/>
      </c>
      <c r="H113" s="99" t="str">
        <f>IFERROR(IF(VLOOKUP($A113,'Annex 2 Designated EHV charges'!$D:$P,13,FALSE)=0,"",VLOOKUP($A113,'Annex 2 Designated EHV charges'!$D:$P,13,FALSE)),"")</f>
        <v/>
      </c>
    </row>
    <row r="114" spans="1:8" ht="12.75" customHeight="1" x14ac:dyDescent="0.2">
      <c r="A114" s="96" t="str">
        <f t="array" ref="A114">IFERROR(INDEX('Annex 2 Designated EHV charges'!$D$10:$D$10, MATCH(0, IF(ISBLANK('Annex 2 Designated EHV charges'!$D$10:$D$10),1, COUNTIF(A$4:$A113, 'Annex 2 Designated EHV charges'!$D$10:$D$10)), 0)),"")</f>
        <v/>
      </c>
      <c r="B114" s="95" t="str">
        <f>IF($A114="","",VLOOKUP($A114,'Annex 2 Designated EHV charges'!$D:$O,2,0))</f>
        <v/>
      </c>
      <c r="C114" s="96" t="str">
        <f>IF($A114="","",VLOOKUP($A114,'Annex 2 Designated EHV charges'!$D:$O,3,0))</f>
        <v/>
      </c>
      <c r="D114" s="95" t="str">
        <f>IF($A114="","",VLOOKUP($A114,'Annex 2 Designated EHV charges'!$D:$O,4,0))</f>
        <v/>
      </c>
      <c r="E114" s="97" t="str">
        <f>IFERROR(IF(VLOOKUP($A114,'Annex 2 Designated EHV charges'!$D:$P,10,FALSE)=0,"",VLOOKUP($A114,'Annex 2 Designated EHV charges'!$D:$P,10,FALSE)),"")</f>
        <v/>
      </c>
      <c r="F114" s="98" t="str">
        <f>IFERROR(IF(VLOOKUP($A114,'Annex 2 Designated EHV charges'!$D:$P,11,FALSE)=0,"",VLOOKUP($A114,'Annex 2 Designated EHV charges'!$D:$P,11,FALSE)),"")</f>
        <v/>
      </c>
      <c r="G114" s="99" t="str">
        <f>IFERROR(IF(VLOOKUP($A114,'Annex 2 Designated EHV charges'!$D:$P,12,FALSE)=0,"",VLOOKUP($A114,'Annex 2 Designated EHV charges'!$D:$P,12,FALSE)),"")</f>
        <v/>
      </c>
      <c r="H114" s="99" t="str">
        <f>IFERROR(IF(VLOOKUP($A114,'Annex 2 Designated EHV charges'!$D:$P,13,FALSE)=0,"",VLOOKUP($A114,'Annex 2 Designated EHV charges'!$D:$P,13,FALSE)),"")</f>
        <v/>
      </c>
    </row>
    <row r="115" spans="1:8" ht="12.75" customHeight="1" x14ac:dyDescent="0.2">
      <c r="A115" s="96" t="str">
        <f t="array" ref="A115">IFERROR(INDEX('Annex 2 Designated EHV charges'!$D$10:$D$10, MATCH(0, IF(ISBLANK('Annex 2 Designated EHV charges'!$D$10:$D$10),1, COUNTIF(A$4:$A114, 'Annex 2 Designated EHV charges'!$D$10:$D$10)), 0)),"")</f>
        <v/>
      </c>
      <c r="B115" s="95" t="str">
        <f>IF($A115="","",VLOOKUP($A115,'Annex 2 Designated EHV charges'!$D:$O,2,0))</f>
        <v/>
      </c>
      <c r="C115" s="96" t="str">
        <f>IF($A115="","",VLOOKUP($A115,'Annex 2 Designated EHV charges'!$D:$O,3,0))</f>
        <v/>
      </c>
      <c r="D115" s="95" t="str">
        <f>IF($A115="","",VLOOKUP($A115,'Annex 2 Designated EHV charges'!$D:$O,4,0))</f>
        <v/>
      </c>
      <c r="E115" s="97" t="str">
        <f>IFERROR(IF(VLOOKUP($A115,'Annex 2 Designated EHV charges'!$D:$P,10,FALSE)=0,"",VLOOKUP($A115,'Annex 2 Designated EHV charges'!$D:$P,10,FALSE)),"")</f>
        <v/>
      </c>
      <c r="F115" s="98" t="str">
        <f>IFERROR(IF(VLOOKUP($A115,'Annex 2 Designated EHV charges'!$D:$P,11,FALSE)=0,"",VLOOKUP($A115,'Annex 2 Designated EHV charges'!$D:$P,11,FALSE)),"")</f>
        <v/>
      </c>
      <c r="G115" s="99" t="str">
        <f>IFERROR(IF(VLOOKUP($A115,'Annex 2 Designated EHV charges'!$D:$P,12,FALSE)=0,"",VLOOKUP($A115,'Annex 2 Designated EHV charges'!$D:$P,12,FALSE)),"")</f>
        <v/>
      </c>
      <c r="H115" s="99" t="str">
        <f>IFERROR(IF(VLOOKUP($A115,'Annex 2 Designated EHV charges'!$D:$P,13,FALSE)=0,"",VLOOKUP($A115,'Annex 2 Designated EHV charges'!$D:$P,13,FALSE)),"")</f>
        <v/>
      </c>
    </row>
    <row r="116" spans="1:8" ht="12.75" customHeight="1" x14ac:dyDescent="0.2">
      <c r="A116" s="96" t="str">
        <f t="array" ref="A116">IFERROR(INDEX('Annex 2 Designated EHV charges'!$D$10:$D$10, MATCH(0, IF(ISBLANK('Annex 2 Designated EHV charges'!$D$10:$D$10),1, COUNTIF(A$4:$A115, 'Annex 2 Designated EHV charges'!$D$10:$D$10)), 0)),"")</f>
        <v/>
      </c>
      <c r="B116" s="95" t="str">
        <f>IF($A116="","",VLOOKUP($A116,'Annex 2 Designated EHV charges'!$D:$O,2,0))</f>
        <v/>
      </c>
      <c r="C116" s="96" t="str">
        <f>IF($A116="","",VLOOKUP($A116,'Annex 2 Designated EHV charges'!$D:$O,3,0))</f>
        <v/>
      </c>
      <c r="D116" s="95" t="str">
        <f>IF($A116="","",VLOOKUP($A116,'Annex 2 Designated EHV charges'!$D:$O,4,0))</f>
        <v/>
      </c>
      <c r="E116" s="97" t="str">
        <f>IFERROR(IF(VLOOKUP($A116,'Annex 2 Designated EHV charges'!$D:$P,10,FALSE)=0,"",VLOOKUP($A116,'Annex 2 Designated EHV charges'!$D:$P,10,FALSE)),"")</f>
        <v/>
      </c>
      <c r="F116" s="98" t="str">
        <f>IFERROR(IF(VLOOKUP($A116,'Annex 2 Designated EHV charges'!$D:$P,11,FALSE)=0,"",VLOOKUP($A116,'Annex 2 Designated EHV charges'!$D:$P,11,FALSE)),"")</f>
        <v/>
      </c>
      <c r="G116" s="99" t="str">
        <f>IFERROR(IF(VLOOKUP($A116,'Annex 2 Designated EHV charges'!$D:$P,12,FALSE)=0,"",VLOOKUP($A116,'Annex 2 Designated EHV charges'!$D:$P,12,FALSE)),"")</f>
        <v/>
      </c>
      <c r="H116" s="99" t="str">
        <f>IFERROR(IF(VLOOKUP($A116,'Annex 2 Designated EHV charges'!$D:$P,13,FALSE)=0,"",VLOOKUP($A116,'Annex 2 Designated EHV charges'!$D:$P,13,FALSE)),"")</f>
        <v/>
      </c>
    </row>
    <row r="117" spans="1:8" ht="12.75" customHeight="1" x14ac:dyDescent="0.2">
      <c r="A117" s="96" t="str">
        <f t="array" ref="A117">IFERROR(INDEX('Annex 2 Designated EHV charges'!$D$10:$D$10, MATCH(0, IF(ISBLANK('Annex 2 Designated EHV charges'!$D$10:$D$10),1, COUNTIF(A$4:$A116, 'Annex 2 Designated EHV charges'!$D$10:$D$10)), 0)),"")</f>
        <v/>
      </c>
      <c r="B117" s="95" t="str">
        <f>IF($A117="","",VLOOKUP($A117,'Annex 2 Designated EHV charges'!$D:$O,2,0))</f>
        <v/>
      </c>
      <c r="C117" s="96" t="str">
        <f>IF($A117="","",VLOOKUP($A117,'Annex 2 Designated EHV charges'!$D:$O,3,0))</f>
        <v/>
      </c>
      <c r="D117" s="95" t="str">
        <f>IF($A117="","",VLOOKUP($A117,'Annex 2 Designated EHV charges'!$D:$O,4,0))</f>
        <v/>
      </c>
      <c r="E117" s="97" t="str">
        <f>IFERROR(IF(VLOOKUP($A117,'Annex 2 Designated EHV charges'!$D:$P,10,FALSE)=0,"",VLOOKUP($A117,'Annex 2 Designated EHV charges'!$D:$P,10,FALSE)),"")</f>
        <v/>
      </c>
      <c r="F117" s="98" t="str">
        <f>IFERROR(IF(VLOOKUP($A117,'Annex 2 Designated EHV charges'!$D:$P,11,FALSE)=0,"",VLOOKUP($A117,'Annex 2 Designated EHV charges'!$D:$P,11,FALSE)),"")</f>
        <v/>
      </c>
      <c r="G117" s="99" t="str">
        <f>IFERROR(IF(VLOOKUP($A117,'Annex 2 Designated EHV charges'!$D:$P,12,FALSE)=0,"",VLOOKUP($A117,'Annex 2 Designated EHV charges'!$D:$P,12,FALSE)),"")</f>
        <v/>
      </c>
      <c r="H117" s="99" t="str">
        <f>IFERROR(IF(VLOOKUP($A117,'Annex 2 Designated EHV charges'!$D:$P,13,FALSE)=0,"",VLOOKUP($A117,'Annex 2 Designated EHV charges'!$D:$P,13,FALSE)),"")</f>
        <v/>
      </c>
    </row>
    <row r="118" spans="1:8" ht="12.75" customHeight="1" x14ac:dyDescent="0.2">
      <c r="A118" s="96" t="str">
        <f t="array" ref="A118">IFERROR(INDEX('Annex 2 Designated EHV charges'!$D$10:$D$10, MATCH(0, IF(ISBLANK('Annex 2 Designated EHV charges'!$D$10:$D$10),1, COUNTIF(A$4:$A117, 'Annex 2 Designated EHV charges'!$D$10:$D$10)), 0)),"")</f>
        <v/>
      </c>
      <c r="B118" s="95" t="str">
        <f>IF($A118="","",VLOOKUP($A118,'Annex 2 Designated EHV charges'!$D:$O,2,0))</f>
        <v/>
      </c>
      <c r="C118" s="96" t="str">
        <f>IF($A118="","",VLOOKUP($A118,'Annex 2 Designated EHV charges'!$D:$O,3,0))</f>
        <v/>
      </c>
      <c r="D118" s="95" t="str">
        <f>IF($A118="","",VLOOKUP($A118,'Annex 2 Designated EHV charges'!$D:$O,4,0))</f>
        <v/>
      </c>
      <c r="E118" s="97" t="str">
        <f>IFERROR(IF(VLOOKUP($A118,'Annex 2 Designated EHV charges'!$D:$P,10,FALSE)=0,"",VLOOKUP($A118,'Annex 2 Designated EHV charges'!$D:$P,10,FALSE)),"")</f>
        <v/>
      </c>
      <c r="F118" s="98" t="str">
        <f>IFERROR(IF(VLOOKUP($A118,'Annex 2 Designated EHV charges'!$D:$P,11,FALSE)=0,"",VLOOKUP($A118,'Annex 2 Designated EHV charges'!$D:$P,11,FALSE)),"")</f>
        <v/>
      </c>
      <c r="G118" s="99" t="str">
        <f>IFERROR(IF(VLOOKUP($A118,'Annex 2 Designated EHV charges'!$D:$P,12,FALSE)=0,"",VLOOKUP($A118,'Annex 2 Designated EHV charges'!$D:$P,12,FALSE)),"")</f>
        <v/>
      </c>
      <c r="H118" s="99" t="str">
        <f>IFERROR(IF(VLOOKUP($A118,'Annex 2 Designated EHV charges'!$D:$P,13,FALSE)=0,"",VLOOKUP($A118,'Annex 2 Designated EHV charges'!$D:$P,13,FALSE)),"")</f>
        <v/>
      </c>
    </row>
    <row r="119" spans="1:8" ht="12.75" customHeight="1" x14ac:dyDescent="0.2">
      <c r="A119" s="96" t="str">
        <f t="array" ref="A119">IFERROR(INDEX('Annex 2 Designated EHV charges'!$D$10:$D$10, MATCH(0, IF(ISBLANK('Annex 2 Designated EHV charges'!$D$10:$D$10),1, COUNTIF(A$4:$A118, 'Annex 2 Designated EHV charges'!$D$10:$D$10)), 0)),"")</f>
        <v/>
      </c>
      <c r="B119" s="95" t="str">
        <f>IF($A119="","",VLOOKUP($A119,'Annex 2 Designated EHV charges'!$D:$O,2,0))</f>
        <v/>
      </c>
      <c r="C119" s="96" t="str">
        <f>IF($A119="","",VLOOKUP($A119,'Annex 2 Designated EHV charges'!$D:$O,3,0))</f>
        <v/>
      </c>
      <c r="D119" s="95" t="str">
        <f>IF($A119="","",VLOOKUP($A119,'Annex 2 Designated EHV charges'!$D:$O,4,0))</f>
        <v/>
      </c>
      <c r="E119" s="97" t="str">
        <f>IFERROR(IF(VLOOKUP($A119,'Annex 2 Designated EHV charges'!$D:$P,10,FALSE)=0,"",VLOOKUP($A119,'Annex 2 Designated EHV charges'!$D:$P,10,FALSE)),"")</f>
        <v/>
      </c>
      <c r="F119" s="98" t="str">
        <f>IFERROR(IF(VLOOKUP($A119,'Annex 2 Designated EHV charges'!$D:$P,11,FALSE)=0,"",VLOOKUP($A119,'Annex 2 Designated EHV charges'!$D:$P,11,FALSE)),"")</f>
        <v/>
      </c>
      <c r="G119" s="99" t="str">
        <f>IFERROR(IF(VLOOKUP($A119,'Annex 2 Designated EHV charges'!$D:$P,12,FALSE)=0,"",VLOOKUP($A119,'Annex 2 Designated EHV charges'!$D:$P,12,FALSE)),"")</f>
        <v/>
      </c>
      <c r="H119" s="99" t="str">
        <f>IFERROR(IF(VLOOKUP($A119,'Annex 2 Designated EHV charges'!$D:$P,13,FALSE)=0,"",VLOOKUP($A119,'Annex 2 Designated EHV charges'!$D:$P,13,FALSE)),"")</f>
        <v/>
      </c>
    </row>
    <row r="120" spans="1:8" ht="12.75" customHeight="1" x14ac:dyDescent="0.2">
      <c r="A120" s="96" t="str">
        <f t="array" ref="A120">IFERROR(INDEX('Annex 2 Designated EHV charges'!$D$10:$D$10, MATCH(0, IF(ISBLANK('Annex 2 Designated EHV charges'!$D$10:$D$10),1, COUNTIF(A$4:$A119, 'Annex 2 Designated EHV charges'!$D$10:$D$10)), 0)),"")</f>
        <v/>
      </c>
      <c r="B120" s="95" t="str">
        <f>IF($A120="","",VLOOKUP($A120,'Annex 2 Designated EHV charges'!$D:$O,2,0))</f>
        <v/>
      </c>
      <c r="C120" s="96" t="str">
        <f>IF($A120="","",VLOOKUP($A120,'Annex 2 Designated EHV charges'!$D:$O,3,0))</f>
        <v/>
      </c>
      <c r="D120" s="95" t="str">
        <f>IF($A120="","",VLOOKUP($A120,'Annex 2 Designated EHV charges'!$D:$O,4,0))</f>
        <v/>
      </c>
      <c r="E120" s="97" t="str">
        <f>IFERROR(IF(VLOOKUP($A120,'Annex 2 Designated EHV charges'!$D:$P,10,FALSE)=0,"",VLOOKUP($A120,'Annex 2 Designated EHV charges'!$D:$P,10,FALSE)),"")</f>
        <v/>
      </c>
      <c r="F120" s="98" t="str">
        <f>IFERROR(IF(VLOOKUP($A120,'Annex 2 Designated EHV charges'!$D:$P,11,FALSE)=0,"",VLOOKUP($A120,'Annex 2 Designated EHV charges'!$D:$P,11,FALSE)),"")</f>
        <v/>
      </c>
      <c r="G120" s="99" t="str">
        <f>IFERROR(IF(VLOOKUP($A120,'Annex 2 Designated EHV charges'!$D:$P,12,FALSE)=0,"",VLOOKUP($A120,'Annex 2 Designated EHV charges'!$D:$P,12,FALSE)),"")</f>
        <v/>
      </c>
      <c r="H120" s="99" t="str">
        <f>IFERROR(IF(VLOOKUP($A120,'Annex 2 Designated EHV charges'!$D:$P,13,FALSE)=0,"",VLOOKUP($A120,'Annex 2 Designated EHV charges'!$D:$P,13,FALSE)),"")</f>
        <v/>
      </c>
    </row>
    <row r="121" spans="1:8" ht="12.75" customHeight="1" x14ac:dyDescent="0.2">
      <c r="A121" s="96" t="str">
        <f t="array" ref="A121">IFERROR(INDEX('Annex 2 Designated EHV charges'!$D$10:$D$10, MATCH(0, IF(ISBLANK('Annex 2 Designated EHV charges'!$D$10:$D$10),1, COUNTIF(A$4:$A120, 'Annex 2 Designated EHV charges'!$D$10:$D$10)), 0)),"")</f>
        <v/>
      </c>
      <c r="B121" s="95" t="str">
        <f>IF($A121="","",VLOOKUP($A121,'Annex 2 Designated EHV charges'!$D:$O,2,0))</f>
        <v/>
      </c>
      <c r="C121" s="96" t="str">
        <f>IF($A121="","",VLOOKUP($A121,'Annex 2 Designated EHV charges'!$D:$O,3,0))</f>
        <v/>
      </c>
      <c r="D121" s="95" t="str">
        <f>IF($A121="","",VLOOKUP($A121,'Annex 2 Designated EHV charges'!$D:$O,4,0))</f>
        <v/>
      </c>
      <c r="E121" s="97" t="str">
        <f>IFERROR(IF(VLOOKUP($A121,'Annex 2 Designated EHV charges'!$D:$P,10,FALSE)=0,"",VLOOKUP($A121,'Annex 2 Designated EHV charges'!$D:$P,10,FALSE)),"")</f>
        <v/>
      </c>
      <c r="F121" s="98" t="str">
        <f>IFERROR(IF(VLOOKUP($A121,'Annex 2 Designated EHV charges'!$D:$P,11,FALSE)=0,"",VLOOKUP($A121,'Annex 2 Designated EHV charges'!$D:$P,11,FALSE)),"")</f>
        <v/>
      </c>
      <c r="G121" s="99" t="str">
        <f>IFERROR(IF(VLOOKUP($A121,'Annex 2 Designated EHV charges'!$D:$P,12,FALSE)=0,"",VLOOKUP($A121,'Annex 2 Designated EHV charges'!$D:$P,12,FALSE)),"")</f>
        <v/>
      </c>
      <c r="H121" s="99" t="str">
        <f>IFERROR(IF(VLOOKUP($A121,'Annex 2 Designated EHV charges'!$D:$P,13,FALSE)=0,"",VLOOKUP($A121,'Annex 2 Designated EHV charges'!$D:$P,13,FALSE)),"")</f>
        <v/>
      </c>
    </row>
    <row r="122" spans="1:8" ht="12.75" customHeight="1" x14ac:dyDescent="0.2">
      <c r="A122" s="96" t="str">
        <f t="array" ref="A122">IFERROR(INDEX('Annex 2 Designated EHV charges'!$D$10:$D$10, MATCH(0, IF(ISBLANK('Annex 2 Designated EHV charges'!$D$10:$D$10),1, COUNTIF(A$4:$A121, 'Annex 2 Designated EHV charges'!$D$10:$D$10)), 0)),"")</f>
        <v/>
      </c>
      <c r="B122" s="95" t="str">
        <f>IF($A122="","",VLOOKUP($A122,'Annex 2 Designated EHV charges'!$D:$O,2,0))</f>
        <v/>
      </c>
      <c r="C122" s="96" t="str">
        <f>IF($A122="","",VLOOKUP($A122,'Annex 2 Designated EHV charges'!$D:$O,3,0))</f>
        <v/>
      </c>
      <c r="D122" s="95" t="str">
        <f>IF($A122="","",VLOOKUP($A122,'Annex 2 Designated EHV charges'!$D:$O,4,0))</f>
        <v/>
      </c>
      <c r="E122" s="97" t="str">
        <f>IFERROR(IF(VLOOKUP($A122,'Annex 2 Designated EHV charges'!$D:$P,10,FALSE)=0,"",VLOOKUP($A122,'Annex 2 Designated EHV charges'!$D:$P,10,FALSE)),"")</f>
        <v/>
      </c>
      <c r="F122" s="98" t="str">
        <f>IFERROR(IF(VLOOKUP($A122,'Annex 2 Designated EHV charges'!$D:$P,11,FALSE)=0,"",VLOOKUP($A122,'Annex 2 Designated EHV charges'!$D:$P,11,FALSE)),"")</f>
        <v/>
      </c>
      <c r="G122" s="99" t="str">
        <f>IFERROR(IF(VLOOKUP($A122,'Annex 2 Designated EHV charges'!$D:$P,12,FALSE)=0,"",VLOOKUP($A122,'Annex 2 Designated EHV charges'!$D:$P,12,FALSE)),"")</f>
        <v/>
      </c>
      <c r="H122" s="99" t="str">
        <f>IFERROR(IF(VLOOKUP($A122,'Annex 2 Designated EHV charges'!$D:$P,13,FALSE)=0,"",VLOOKUP($A122,'Annex 2 Designated EHV charges'!$D:$P,13,FALSE)),"")</f>
        <v/>
      </c>
    </row>
    <row r="123" spans="1:8" ht="12.75" customHeight="1" x14ac:dyDescent="0.2">
      <c r="A123" s="96" t="str">
        <f t="array" ref="A123">IFERROR(INDEX('Annex 2 Designated EHV charges'!$D$10:$D$10, MATCH(0, IF(ISBLANK('Annex 2 Designated EHV charges'!$D$10:$D$10),1, COUNTIF(A$4:$A122, 'Annex 2 Designated EHV charges'!$D$10:$D$10)), 0)),"")</f>
        <v/>
      </c>
      <c r="B123" s="95" t="str">
        <f>IF($A123="","",VLOOKUP($A123,'Annex 2 Designated EHV charges'!$D:$O,2,0))</f>
        <v/>
      </c>
      <c r="C123" s="96" t="str">
        <f>IF($A123="","",VLOOKUP($A123,'Annex 2 Designated EHV charges'!$D:$O,3,0))</f>
        <v/>
      </c>
      <c r="D123" s="95" t="str">
        <f>IF($A123="","",VLOOKUP($A123,'Annex 2 Designated EHV charges'!$D:$O,4,0))</f>
        <v/>
      </c>
      <c r="E123" s="97" t="str">
        <f>IFERROR(IF(VLOOKUP($A123,'Annex 2 Designated EHV charges'!$D:$P,10,FALSE)=0,"",VLOOKUP($A123,'Annex 2 Designated EHV charges'!$D:$P,10,FALSE)),"")</f>
        <v/>
      </c>
      <c r="F123" s="98" t="str">
        <f>IFERROR(IF(VLOOKUP($A123,'Annex 2 Designated EHV charges'!$D:$P,11,FALSE)=0,"",VLOOKUP($A123,'Annex 2 Designated EHV charges'!$D:$P,11,FALSE)),"")</f>
        <v/>
      </c>
      <c r="G123" s="99" t="str">
        <f>IFERROR(IF(VLOOKUP($A123,'Annex 2 Designated EHV charges'!$D:$P,12,FALSE)=0,"",VLOOKUP($A123,'Annex 2 Designated EHV charges'!$D:$P,12,FALSE)),"")</f>
        <v/>
      </c>
      <c r="H123" s="99" t="str">
        <f>IFERROR(IF(VLOOKUP($A123,'Annex 2 Designated EHV charges'!$D:$P,13,FALSE)=0,"",VLOOKUP($A123,'Annex 2 Designated EHV charges'!$D:$P,13,FALSE)),"")</f>
        <v/>
      </c>
    </row>
    <row r="124" spans="1:8" ht="12.75" customHeight="1" x14ac:dyDescent="0.2">
      <c r="A124" s="96" t="str">
        <f t="array" ref="A124">IFERROR(INDEX('Annex 2 Designated EHV charges'!$D$10:$D$10, MATCH(0, IF(ISBLANK('Annex 2 Designated EHV charges'!$D$10:$D$10),1, COUNTIF(A$4:$A123, 'Annex 2 Designated EHV charges'!$D$10:$D$10)), 0)),"")</f>
        <v/>
      </c>
      <c r="B124" s="95" t="str">
        <f>IF($A124="","",VLOOKUP($A124,'Annex 2 Designated EHV charges'!$D:$O,2,0))</f>
        <v/>
      </c>
      <c r="C124" s="96" t="str">
        <f>IF($A124="","",VLOOKUP($A124,'Annex 2 Designated EHV charges'!$D:$O,3,0))</f>
        <v/>
      </c>
      <c r="D124" s="95" t="str">
        <f>IF($A124="","",VLOOKUP($A124,'Annex 2 Designated EHV charges'!$D:$O,4,0))</f>
        <v/>
      </c>
      <c r="E124" s="97" t="str">
        <f>IFERROR(IF(VLOOKUP($A124,'Annex 2 Designated EHV charges'!$D:$P,10,FALSE)=0,"",VLOOKUP($A124,'Annex 2 Designated EHV charges'!$D:$P,10,FALSE)),"")</f>
        <v/>
      </c>
      <c r="F124" s="98" t="str">
        <f>IFERROR(IF(VLOOKUP($A124,'Annex 2 Designated EHV charges'!$D:$P,11,FALSE)=0,"",VLOOKUP($A124,'Annex 2 Designated EHV charges'!$D:$P,11,FALSE)),"")</f>
        <v/>
      </c>
      <c r="G124" s="99" t="str">
        <f>IFERROR(IF(VLOOKUP($A124,'Annex 2 Designated EHV charges'!$D:$P,12,FALSE)=0,"",VLOOKUP($A124,'Annex 2 Designated EHV charges'!$D:$P,12,FALSE)),"")</f>
        <v/>
      </c>
      <c r="H124" s="99" t="str">
        <f>IFERROR(IF(VLOOKUP($A124,'Annex 2 Designated EHV charges'!$D:$P,13,FALSE)=0,"",VLOOKUP($A124,'Annex 2 Designated EHV charges'!$D:$P,13,FALSE)),"")</f>
        <v/>
      </c>
    </row>
    <row r="125" spans="1:8" ht="12.75" customHeight="1" x14ac:dyDescent="0.2">
      <c r="A125" s="96" t="str">
        <f t="array" ref="A125">IFERROR(INDEX('Annex 2 Designated EHV charges'!$D$10:$D$10, MATCH(0, IF(ISBLANK('Annex 2 Designated EHV charges'!$D$10:$D$10),1, COUNTIF(A$4:$A124, 'Annex 2 Designated EHV charges'!$D$10:$D$10)), 0)),"")</f>
        <v/>
      </c>
      <c r="B125" s="95" t="str">
        <f>IF($A125="","",VLOOKUP($A125,'Annex 2 Designated EHV charges'!$D:$O,2,0))</f>
        <v/>
      </c>
      <c r="C125" s="96" t="str">
        <f>IF($A125="","",VLOOKUP($A125,'Annex 2 Designated EHV charges'!$D:$O,3,0))</f>
        <v/>
      </c>
      <c r="D125" s="95" t="str">
        <f>IF($A125="","",VLOOKUP($A125,'Annex 2 Designated EHV charges'!$D:$O,4,0))</f>
        <v/>
      </c>
      <c r="E125" s="97" t="str">
        <f>IFERROR(IF(VLOOKUP($A125,'Annex 2 Designated EHV charges'!$D:$P,10,FALSE)=0,"",VLOOKUP($A125,'Annex 2 Designated EHV charges'!$D:$P,10,FALSE)),"")</f>
        <v/>
      </c>
      <c r="F125" s="98" t="str">
        <f>IFERROR(IF(VLOOKUP($A125,'Annex 2 Designated EHV charges'!$D:$P,11,FALSE)=0,"",VLOOKUP($A125,'Annex 2 Designated EHV charges'!$D:$P,11,FALSE)),"")</f>
        <v/>
      </c>
      <c r="G125" s="99" t="str">
        <f>IFERROR(IF(VLOOKUP($A125,'Annex 2 Designated EHV charges'!$D:$P,12,FALSE)=0,"",VLOOKUP($A125,'Annex 2 Designated EHV charges'!$D:$P,12,FALSE)),"")</f>
        <v/>
      </c>
      <c r="H125" s="99" t="str">
        <f>IFERROR(IF(VLOOKUP($A125,'Annex 2 Designated EHV charges'!$D:$P,13,FALSE)=0,"",VLOOKUP($A125,'Annex 2 Designated EHV charges'!$D:$P,13,FALSE)),"")</f>
        <v/>
      </c>
    </row>
    <row r="126" spans="1:8" ht="12.75" customHeight="1" x14ac:dyDescent="0.2">
      <c r="A126" s="96" t="str">
        <f t="array" ref="A126">IFERROR(INDEX('Annex 2 Designated EHV charges'!$D$10:$D$10, MATCH(0, IF(ISBLANK('Annex 2 Designated EHV charges'!$D$10:$D$10),1, COUNTIF(A$4:$A125, 'Annex 2 Designated EHV charges'!$D$10:$D$10)), 0)),"")</f>
        <v/>
      </c>
      <c r="B126" s="95" t="str">
        <f>IF($A126="","",VLOOKUP($A126,'Annex 2 Designated EHV charges'!$D:$O,2,0))</f>
        <v/>
      </c>
      <c r="C126" s="96" t="str">
        <f>IF($A126="","",VLOOKUP($A126,'Annex 2 Designated EHV charges'!$D:$O,3,0))</f>
        <v/>
      </c>
      <c r="D126" s="95" t="str">
        <f>IF($A126="","",VLOOKUP($A126,'Annex 2 Designated EHV charges'!$D:$O,4,0))</f>
        <v/>
      </c>
      <c r="E126" s="97" t="str">
        <f>IFERROR(IF(VLOOKUP($A126,'Annex 2 Designated EHV charges'!$D:$P,10,FALSE)=0,"",VLOOKUP($A126,'Annex 2 Designated EHV charges'!$D:$P,10,FALSE)),"")</f>
        <v/>
      </c>
      <c r="F126" s="98" t="str">
        <f>IFERROR(IF(VLOOKUP($A126,'Annex 2 Designated EHV charges'!$D:$P,11,FALSE)=0,"",VLOOKUP($A126,'Annex 2 Designated EHV charges'!$D:$P,11,FALSE)),"")</f>
        <v/>
      </c>
      <c r="G126" s="99" t="str">
        <f>IFERROR(IF(VLOOKUP($A126,'Annex 2 Designated EHV charges'!$D:$P,12,FALSE)=0,"",VLOOKUP($A126,'Annex 2 Designated EHV charges'!$D:$P,12,FALSE)),"")</f>
        <v/>
      </c>
      <c r="H126" s="99" t="str">
        <f>IFERROR(IF(VLOOKUP($A126,'Annex 2 Designated EHV charges'!$D:$P,13,FALSE)=0,"",VLOOKUP($A126,'Annex 2 Designated EHV charges'!$D:$P,13,FALSE)),"")</f>
        <v/>
      </c>
    </row>
    <row r="127" spans="1:8" ht="12.75" customHeight="1" x14ac:dyDescent="0.2">
      <c r="A127" s="96" t="str">
        <f t="array" ref="A127">IFERROR(INDEX('Annex 2 Designated EHV charges'!$D$10:$D$10, MATCH(0, IF(ISBLANK('Annex 2 Designated EHV charges'!$D$10:$D$10),1, COUNTIF(A$4:$A126, 'Annex 2 Designated EHV charges'!$D$10:$D$10)), 0)),"")</f>
        <v/>
      </c>
      <c r="B127" s="95" t="str">
        <f>IF($A127="","",VLOOKUP($A127,'Annex 2 Designated EHV charges'!$D:$O,2,0))</f>
        <v/>
      </c>
      <c r="C127" s="96" t="str">
        <f>IF($A127="","",VLOOKUP($A127,'Annex 2 Designated EHV charges'!$D:$O,3,0))</f>
        <v/>
      </c>
      <c r="D127" s="95" t="str">
        <f>IF($A127="","",VLOOKUP($A127,'Annex 2 Designated EHV charges'!$D:$O,4,0))</f>
        <v/>
      </c>
      <c r="E127" s="97" t="str">
        <f>IFERROR(IF(VLOOKUP($A127,'Annex 2 Designated EHV charges'!$D:$P,10,FALSE)=0,"",VLOOKUP($A127,'Annex 2 Designated EHV charges'!$D:$P,10,FALSE)),"")</f>
        <v/>
      </c>
      <c r="F127" s="98" t="str">
        <f>IFERROR(IF(VLOOKUP($A127,'Annex 2 Designated EHV charges'!$D:$P,11,FALSE)=0,"",VLOOKUP($A127,'Annex 2 Designated EHV charges'!$D:$P,11,FALSE)),"")</f>
        <v/>
      </c>
      <c r="G127" s="99" t="str">
        <f>IFERROR(IF(VLOOKUP($A127,'Annex 2 Designated EHV charges'!$D:$P,12,FALSE)=0,"",VLOOKUP($A127,'Annex 2 Designated EHV charges'!$D:$P,12,FALSE)),"")</f>
        <v/>
      </c>
      <c r="H127" s="99" t="str">
        <f>IFERROR(IF(VLOOKUP($A127,'Annex 2 Designated EHV charges'!$D:$P,13,FALSE)=0,"",VLOOKUP($A127,'Annex 2 Designated EHV charges'!$D:$P,13,FALSE)),"")</f>
        <v/>
      </c>
    </row>
    <row r="128" spans="1:8" ht="12.75" customHeight="1" x14ac:dyDescent="0.2">
      <c r="A128" s="96" t="str">
        <f t="array" ref="A128">IFERROR(INDEX('Annex 2 Designated EHV charges'!$D$10:$D$10, MATCH(0, IF(ISBLANK('Annex 2 Designated EHV charges'!$D$10:$D$10),1, COUNTIF(A$4:$A127, 'Annex 2 Designated EHV charges'!$D$10:$D$10)), 0)),"")</f>
        <v/>
      </c>
      <c r="B128" s="95" t="str">
        <f>IF($A128="","",VLOOKUP($A128,'Annex 2 Designated EHV charges'!$D:$O,2,0))</f>
        <v/>
      </c>
      <c r="C128" s="96" t="str">
        <f>IF($A128="","",VLOOKUP($A128,'Annex 2 Designated EHV charges'!$D:$O,3,0))</f>
        <v/>
      </c>
      <c r="D128" s="95" t="str">
        <f>IF($A128="","",VLOOKUP($A128,'Annex 2 Designated EHV charges'!$D:$O,4,0))</f>
        <v/>
      </c>
      <c r="E128" s="97" t="str">
        <f>IFERROR(IF(VLOOKUP($A128,'Annex 2 Designated EHV charges'!$D:$P,10,FALSE)=0,"",VLOOKUP($A128,'Annex 2 Designated EHV charges'!$D:$P,10,FALSE)),"")</f>
        <v/>
      </c>
      <c r="F128" s="98" t="str">
        <f>IFERROR(IF(VLOOKUP($A128,'Annex 2 Designated EHV charges'!$D:$P,11,FALSE)=0,"",VLOOKUP($A128,'Annex 2 Designated EHV charges'!$D:$P,11,FALSE)),"")</f>
        <v/>
      </c>
      <c r="G128" s="99" t="str">
        <f>IFERROR(IF(VLOOKUP($A128,'Annex 2 Designated EHV charges'!$D:$P,12,FALSE)=0,"",VLOOKUP($A128,'Annex 2 Designated EHV charges'!$D:$P,12,FALSE)),"")</f>
        <v/>
      </c>
      <c r="H128" s="99" t="str">
        <f>IFERROR(IF(VLOOKUP($A128,'Annex 2 Designated EHV charges'!$D:$P,13,FALSE)=0,"",VLOOKUP($A128,'Annex 2 Designated EHV charges'!$D:$P,13,FALSE)),"")</f>
        <v/>
      </c>
    </row>
    <row r="129" spans="1:8" ht="12.75" customHeight="1" x14ac:dyDescent="0.2">
      <c r="A129" s="96" t="str">
        <f t="array" ref="A129">IFERROR(INDEX('Annex 2 Designated EHV charges'!$D$10:$D$10, MATCH(0, IF(ISBLANK('Annex 2 Designated EHV charges'!$D$10:$D$10),1, COUNTIF(A$4:$A128, 'Annex 2 Designated EHV charges'!$D$10:$D$10)), 0)),"")</f>
        <v/>
      </c>
      <c r="B129" s="95" t="str">
        <f>IF($A129="","",VLOOKUP($A129,'Annex 2 Designated EHV charges'!$D:$O,2,0))</f>
        <v/>
      </c>
      <c r="C129" s="96" t="str">
        <f>IF($A129="","",VLOOKUP($A129,'Annex 2 Designated EHV charges'!$D:$O,3,0))</f>
        <v/>
      </c>
      <c r="D129" s="95" t="str">
        <f>IF($A129="","",VLOOKUP($A129,'Annex 2 Designated EHV charges'!$D:$O,4,0))</f>
        <v/>
      </c>
      <c r="E129" s="97" t="str">
        <f>IFERROR(IF(VLOOKUP($A129,'Annex 2 Designated EHV charges'!$D:$P,10,FALSE)=0,"",VLOOKUP($A129,'Annex 2 Designated EHV charges'!$D:$P,10,FALSE)),"")</f>
        <v/>
      </c>
      <c r="F129" s="98" t="str">
        <f>IFERROR(IF(VLOOKUP($A129,'Annex 2 Designated EHV charges'!$D:$P,11,FALSE)=0,"",VLOOKUP($A129,'Annex 2 Designated EHV charges'!$D:$P,11,FALSE)),"")</f>
        <v/>
      </c>
      <c r="G129" s="99" t="str">
        <f>IFERROR(IF(VLOOKUP($A129,'Annex 2 Designated EHV charges'!$D:$P,12,FALSE)=0,"",VLOOKUP($A129,'Annex 2 Designated EHV charges'!$D:$P,12,FALSE)),"")</f>
        <v/>
      </c>
      <c r="H129" s="99" t="str">
        <f>IFERROR(IF(VLOOKUP($A129,'Annex 2 Designated EHV charges'!$D:$P,13,FALSE)=0,"",VLOOKUP($A129,'Annex 2 Designated EHV charges'!$D:$P,13,FALSE)),"")</f>
        <v/>
      </c>
    </row>
    <row r="130" spans="1:8" ht="12.75" customHeight="1" x14ac:dyDescent="0.2">
      <c r="A130" s="96" t="str">
        <f t="array" ref="A130">IFERROR(INDEX('Annex 2 Designated EHV charges'!$D$10:$D$10, MATCH(0, IF(ISBLANK('Annex 2 Designated EHV charges'!$D$10:$D$10),1, COUNTIF(A$4:$A129, 'Annex 2 Designated EHV charges'!$D$10:$D$10)), 0)),"")</f>
        <v/>
      </c>
      <c r="B130" s="95" t="str">
        <f>IF($A130="","",VLOOKUP($A130,'Annex 2 Designated EHV charges'!$D:$O,2,0))</f>
        <v/>
      </c>
      <c r="C130" s="96" t="str">
        <f>IF($A130="","",VLOOKUP($A130,'Annex 2 Designated EHV charges'!$D:$O,3,0))</f>
        <v/>
      </c>
      <c r="D130" s="95" t="str">
        <f>IF($A130="","",VLOOKUP($A130,'Annex 2 Designated EHV charges'!$D:$O,4,0))</f>
        <v/>
      </c>
      <c r="E130" s="97" t="str">
        <f>IFERROR(IF(VLOOKUP($A130,'Annex 2 Designated EHV charges'!$D:$P,10,FALSE)=0,"",VLOOKUP($A130,'Annex 2 Designated EHV charges'!$D:$P,10,FALSE)),"")</f>
        <v/>
      </c>
      <c r="F130" s="98" t="str">
        <f>IFERROR(IF(VLOOKUP($A130,'Annex 2 Designated EHV charges'!$D:$P,11,FALSE)=0,"",VLOOKUP($A130,'Annex 2 Designated EHV charges'!$D:$P,11,FALSE)),"")</f>
        <v/>
      </c>
      <c r="G130" s="99" t="str">
        <f>IFERROR(IF(VLOOKUP($A130,'Annex 2 Designated EHV charges'!$D:$P,12,FALSE)=0,"",VLOOKUP($A130,'Annex 2 Designated EHV charges'!$D:$P,12,FALSE)),"")</f>
        <v/>
      </c>
      <c r="H130" s="99" t="str">
        <f>IFERROR(IF(VLOOKUP($A130,'Annex 2 Designated EHV charges'!$D:$P,13,FALSE)=0,"",VLOOKUP($A130,'Annex 2 Designated EHV charges'!$D:$P,13,FALSE)),"")</f>
        <v/>
      </c>
    </row>
    <row r="131" spans="1:8" ht="12.75" customHeight="1" x14ac:dyDescent="0.2">
      <c r="A131" s="96" t="str">
        <f t="array" ref="A131">IFERROR(INDEX('Annex 2 Designated EHV charges'!$D$10:$D$10, MATCH(0, IF(ISBLANK('Annex 2 Designated EHV charges'!$D$10:$D$10),1, COUNTIF(A$4:$A130, 'Annex 2 Designated EHV charges'!$D$10:$D$10)), 0)),"")</f>
        <v/>
      </c>
      <c r="B131" s="95" t="str">
        <f>IF($A131="","",VLOOKUP($A131,'Annex 2 Designated EHV charges'!$D:$O,2,0))</f>
        <v/>
      </c>
      <c r="C131" s="96" t="str">
        <f>IF($A131="","",VLOOKUP($A131,'Annex 2 Designated EHV charges'!$D:$O,3,0))</f>
        <v/>
      </c>
      <c r="D131" s="95" t="str">
        <f>IF($A131="","",VLOOKUP($A131,'Annex 2 Designated EHV charges'!$D:$O,4,0))</f>
        <v/>
      </c>
      <c r="E131" s="97" t="str">
        <f>IFERROR(IF(VLOOKUP($A131,'Annex 2 Designated EHV charges'!$D:$P,10,FALSE)=0,"",VLOOKUP($A131,'Annex 2 Designated EHV charges'!$D:$P,10,FALSE)),"")</f>
        <v/>
      </c>
      <c r="F131" s="98" t="str">
        <f>IFERROR(IF(VLOOKUP($A131,'Annex 2 Designated EHV charges'!$D:$P,11,FALSE)=0,"",VLOOKUP($A131,'Annex 2 Designated EHV charges'!$D:$P,11,FALSE)),"")</f>
        <v/>
      </c>
      <c r="G131" s="99" t="str">
        <f>IFERROR(IF(VLOOKUP($A131,'Annex 2 Designated EHV charges'!$D:$P,12,FALSE)=0,"",VLOOKUP($A131,'Annex 2 Designated EHV charges'!$D:$P,12,FALSE)),"")</f>
        <v/>
      </c>
      <c r="H131" s="99" t="str">
        <f>IFERROR(IF(VLOOKUP($A131,'Annex 2 Designated EHV charges'!$D:$P,13,FALSE)=0,"",VLOOKUP($A131,'Annex 2 Designated EHV charges'!$D:$P,13,FALSE)),"")</f>
        <v/>
      </c>
    </row>
    <row r="132" spans="1:8" ht="12.75" customHeight="1" x14ac:dyDescent="0.2">
      <c r="A132" s="96" t="str">
        <f t="array" ref="A132">IFERROR(INDEX('Annex 2 Designated EHV charges'!$D$10:$D$10, MATCH(0, IF(ISBLANK('Annex 2 Designated EHV charges'!$D$10:$D$10),1, COUNTIF(A$4:$A131, 'Annex 2 Designated EHV charges'!$D$10:$D$10)), 0)),"")</f>
        <v/>
      </c>
      <c r="B132" s="95" t="str">
        <f>IF($A132="","",VLOOKUP($A132,'Annex 2 Designated EHV charges'!$D:$O,2,0))</f>
        <v/>
      </c>
      <c r="C132" s="96" t="str">
        <f>IF($A132="","",VLOOKUP($A132,'Annex 2 Designated EHV charges'!$D:$O,3,0))</f>
        <v/>
      </c>
      <c r="D132" s="95" t="str">
        <f>IF($A132="","",VLOOKUP($A132,'Annex 2 Designated EHV charges'!$D:$O,4,0))</f>
        <v/>
      </c>
      <c r="E132" s="97" t="str">
        <f>IFERROR(IF(VLOOKUP($A132,'Annex 2 Designated EHV charges'!$D:$P,10,FALSE)=0,"",VLOOKUP($A132,'Annex 2 Designated EHV charges'!$D:$P,10,FALSE)),"")</f>
        <v/>
      </c>
      <c r="F132" s="98" t="str">
        <f>IFERROR(IF(VLOOKUP($A132,'Annex 2 Designated EHV charges'!$D:$P,11,FALSE)=0,"",VLOOKUP($A132,'Annex 2 Designated EHV charges'!$D:$P,11,FALSE)),"")</f>
        <v/>
      </c>
      <c r="G132" s="99" t="str">
        <f>IFERROR(IF(VLOOKUP($A132,'Annex 2 Designated EHV charges'!$D:$P,12,FALSE)=0,"",VLOOKUP($A132,'Annex 2 Designated EHV charges'!$D:$P,12,FALSE)),"")</f>
        <v/>
      </c>
      <c r="H132" s="99" t="str">
        <f>IFERROR(IF(VLOOKUP($A132,'Annex 2 Designated EHV charges'!$D:$P,13,FALSE)=0,"",VLOOKUP($A132,'Annex 2 Designated EHV charges'!$D:$P,13,FALSE)),"")</f>
        <v/>
      </c>
    </row>
    <row r="133" spans="1:8" ht="12.75" customHeight="1" x14ac:dyDescent="0.2">
      <c r="A133" s="96" t="str">
        <f t="array" ref="A133">IFERROR(INDEX('Annex 2 Designated EHV charges'!$D$10:$D$10, MATCH(0, IF(ISBLANK('Annex 2 Designated EHV charges'!$D$10:$D$10),1, COUNTIF(A$4:$A132, 'Annex 2 Designated EHV charges'!$D$10:$D$10)), 0)),"")</f>
        <v/>
      </c>
      <c r="B133" s="95" t="str">
        <f>IF($A133="","",VLOOKUP($A133,'Annex 2 Designated EHV charges'!$D:$O,2,0))</f>
        <v/>
      </c>
      <c r="C133" s="96" t="str">
        <f>IF($A133="","",VLOOKUP($A133,'Annex 2 Designated EHV charges'!$D:$O,3,0))</f>
        <v/>
      </c>
      <c r="D133" s="95" t="str">
        <f>IF($A133="","",VLOOKUP($A133,'Annex 2 Designated EHV charges'!$D:$O,4,0))</f>
        <v/>
      </c>
      <c r="E133" s="97" t="str">
        <f>IFERROR(IF(VLOOKUP($A133,'Annex 2 Designated EHV charges'!$D:$P,10,FALSE)=0,"",VLOOKUP($A133,'Annex 2 Designated EHV charges'!$D:$P,10,FALSE)),"")</f>
        <v/>
      </c>
      <c r="F133" s="98" t="str">
        <f>IFERROR(IF(VLOOKUP($A133,'Annex 2 Designated EHV charges'!$D:$P,11,FALSE)=0,"",VLOOKUP($A133,'Annex 2 Designated EHV charges'!$D:$P,11,FALSE)),"")</f>
        <v/>
      </c>
      <c r="G133" s="99" t="str">
        <f>IFERROR(IF(VLOOKUP($A133,'Annex 2 Designated EHV charges'!$D:$P,12,FALSE)=0,"",VLOOKUP($A133,'Annex 2 Designated EHV charges'!$D:$P,12,FALSE)),"")</f>
        <v/>
      </c>
      <c r="H133" s="99" t="str">
        <f>IFERROR(IF(VLOOKUP($A133,'Annex 2 Designated EHV charges'!$D:$P,13,FALSE)=0,"",VLOOKUP($A133,'Annex 2 Designated EHV charges'!$D:$P,13,FALSE)),"")</f>
        <v/>
      </c>
    </row>
    <row r="134" spans="1:8" ht="12.75" customHeight="1" x14ac:dyDescent="0.2">
      <c r="A134" s="96" t="str">
        <f t="array" ref="A134">IFERROR(INDEX('Annex 2 Designated EHV charges'!$D$10:$D$10, MATCH(0, IF(ISBLANK('Annex 2 Designated EHV charges'!$D$10:$D$10),1, COUNTIF(A$4:$A133, 'Annex 2 Designated EHV charges'!$D$10:$D$10)), 0)),"")</f>
        <v/>
      </c>
      <c r="B134" s="95" t="str">
        <f>IF($A134="","",VLOOKUP($A134,'Annex 2 Designated EHV charges'!$D:$O,2,0))</f>
        <v/>
      </c>
      <c r="C134" s="96" t="str">
        <f>IF($A134="","",VLOOKUP($A134,'Annex 2 Designated EHV charges'!$D:$O,3,0))</f>
        <v/>
      </c>
      <c r="D134" s="95" t="str">
        <f>IF($A134="","",VLOOKUP($A134,'Annex 2 Designated EHV charges'!$D:$O,4,0))</f>
        <v/>
      </c>
      <c r="E134" s="97" t="str">
        <f>IFERROR(IF(VLOOKUP($A134,'Annex 2 Designated EHV charges'!$D:$P,10,FALSE)=0,"",VLOOKUP($A134,'Annex 2 Designated EHV charges'!$D:$P,10,FALSE)),"")</f>
        <v/>
      </c>
      <c r="F134" s="98" t="str">
        <f>IFERROR(IF(VLOOKUP($A134,'Annex 2 Designated EHV charges'!$D:$P,11,FALSE)=0,"",VLOOKUP($A134,'Annex 2 Designated EHV charges'!$D:$P,11,FALSE)),"")</f>
        <v/>
      </c>
      <c r="G134" s="99" t="str">
        <f>IFERROR(IF(VLOOKUP($A134,'Annex 2 Designated EHV charges'!$D:$P,12,FALSE)=0,"",VLOOKUP($A134,'Annex 2 Designated EHV charges'!$D:$P,12,FALSE)),"")</f>
        <v/>
      </c>
      <c r="H134" s="99" t="str">
        <f>IFERROR(IF(VLOOKUP($A134,'Annex 2 Designated EHV charges'!$D:$P,13,FALSE)=0,"",VLOOKUP($A134,'Annex 2 Designated EHV charges'!$D:$P,13,FALSE)),"")</f>
        <v/>
      </c>
    </row>
    <row r="135" spans="1:8" ht="12.75" customHeight="1" x14ac:dyDescent="0.2">
      <c r="A135" s="96" t="str">
        <f t="array" ref="A135">IFERROR(INDEX('Annex 2 Designated EHV charges'!$D$10:$D$10, MATCH(0, IF(ISBLANK('Annex 2 Designated EHV charges'!$D$10:$D$10),1, COUNTIF(A$4:$A134, 'Annex 2 Designated EHV charges'!$D$10:$D$10)), 0)),"")</f>
        <v/>
      </c>
      <c r="B135" s="95" t="str">
        <f>IF($A135="","",VLOOKUP($A135,'Annex 2 Designated EHV charges'!$D:$O,2,0))</f>
        <v/>
      </c>
      <c r="C135" s="96" t="str">
        <f>IF($A135="","",VLOOKUP($A135,'Annex 2 Designated EHV charges'!$D:$O,3,0))</f>
        <v/>
      </c>
      <c r="D135" s="95" t="str">
        <f>IF($A135="","",VLOOKUP($A135,'Annex 2 Designated EHV charges'!$D:$O,4,0))</f>
        <v/>
      </c>
      <c r="E135" s="97" t="str">
        <f>IFERROR(IF(VLOOKUP($A135,'Annex 2 Designated EHV charges'!$D:$P,10,FALSE)=0,"",VLOOKUP($A135,'Annex 2 Designated EHV charges'!$D:$P,10,FALSE)),"")</f>
        <v/>
      </c>
      <c r="F135" s="98" t="str">
        <f>IFERROR(IF(VLOOKUP($A135,'Annex 2 Designated EHV charges'!$D:$P,11,FALSE)=0,"",VLOOKUP($A135,'Annex 2 Designated EHV charges'!$D:$P,11,FALSE)),"")</f>
        <v/>
      </c>
      <c r="G135" s="99" t="str">
        <f>IFERROR(IF(VLOOKUP($A135,'Annex 2 Designated EHV charges'!$D:$P,12,FALSE)=0,"",VLOOKUP($A135,'Annex 2 Designated EHV charges'!$D:$P,12,FALSE)),"")</f>
        <v/>
      </c>
      <c r="H135" s="99" t="str">
        <f>IFERROR(IF(VLOOKUP($A135,'Annex 2 Designated EHV charges'!$D:$P,13,FALSE)=0,"",VLOOKUP($A135,'Annex 2 Designated EHV charges'!$D:$P,13,FALSE)),"")</f>
        <v/>
      </c>
    </row>
    <row r="136" spans="1:8" ht="12.75" customHeight="1" x14ac:dyDescent="0.2">
      <c r="A136" s="96" t="str">
        <f t="array" ref="A136">IFERROR(INDEX('Annex 2 Designated EHV charges'!$D$10:$D$10, MATCH(0, IF(ISBLANK('Annex 2 Designated EHV charges'!$D$10:$D$10),1, COUNTIF(A$4:$A135, 'Annex 2 Designated EHV charges'!$D$10:$D$10)), 0)),"")</f>
        <v/>
      </c>
      <c r="B136" s="95" t="str">
        <f>IF($A136="","",VLOOKUP($A136,'Annex 2 Designated EHV charges'!$D:$O,2,0))</f>
        <v/>
      </c>
      <c r="C136" s="96" t="str">
        <f>IF($A136="","",VLOOKUP($A136,'Annex 2 Designated EHV charges'!$D:$O,3,0))</f>
        <v/>
      </c>
      <c r="D136" s="95" t="str">
        <f>IF($A136="","",VLOOKUP($A136,'Annex 2 Designated EHV charges'!$D:$O,4,0))</f>
        <v/>
      </c>
      <c r="E136" s="97" t="str">
        <f>IFERROR(IF(VLOOKUP($A136,'Annex 2 Designated EHV charges'!$D:$P,10,FALSE)=0,"",VLOOKUP($A136,'Annex 2 Designated EHV charges'!$D:$P,10,FALSE)),"")</f>
        <v/>
      </c>
      <c r="F136" s="98" t="str">
        <f>IFERROR(IF(VLOOKUP($A136,'Annex 2 Designated EHV charges'!$D:$P,11,FALSE)=0,"",VLOOKUP($A136,'Annex 2 Designated EHV charges'!$D:$P,11,FALSE)),"")</f>
        <v/>
      </c>
      <c r="G136" s="99" t="str">
        <f>IFERROR(IF(VLOOKUP($A136,'Annex 2 Designated EHV charges'!$D:$P,12,FALSE)=0,"",VLOOKUP($A136,'Annex 2 Designated EHV charges'!$D:$P,12,FALSE)),"")</f>
        <v/>
      </c>
      <c r="H136" s="99" t="str">
        <f>IFERROR(IF(VLOOKUP($A136,'Annex 2 Designated EHV charges'!$D:$P,13,FALSE)=0,"",VLOOKUP($A136,'Annex 2 Designated EHV charges'!$D:$P,13,FALSE)),"")</f>
        <v/>
      </c>
    </row>
    <row r="137" spans="1:8" ht="12.75" customHeight="1" x14ac:dyDescent="0.2">
      <c r="A137" s="96" t="str">
        <f t="array" ref="A137">IFERROR(INDEX('Annex 2 Designated EHV charges'!$D$10:$D$10, MATCH(0, IF(ISBLANK('Annex 2 Designated EHV charges'!$D$10:$D$10),1, COUNTIF(A$4:$A136, 'Annex 2 Designated EHV charges'!$D$10:$D$10)), 0)),"")</f>
        <v/>
      </c>
      <c r="B137" s="95" t="str">
        <f>IF($A137="","",VLOOKUP($A137,'Annex 2 Designated EHV charges'!$D:$O,2,0))</f>
        <v/>
      </c>
      <c r="C137" s="96" t="str">
        <f>IF($A137="","",VLOOKUP($A137,'Annex 2 Designated EHV charges'!$D:$O,3,0))</f>
        <v/>
      </c>
      <c r="D137" s="95" t="str">
        <f>IF($A137="","",VLOOKUP($A137,'Annex 2 Designated EHV charges'!$D:$O,4,0))</f>
        <v/>
      </c>
      <c r="E137" s="97" t="str">
        <f>IFERROR(IF(VLOOKUP($A137,'Annex 2 Designated EHV charges'!$D:$P,10,FALSE)=0,"",VLOOKUP($A137,'Annex 2 Designated EHV charges'!$D:$P,10,FALSE)),"")</f>
        <v/>
      </c>
      <c r="F137" s="98" t="str">
        <f>IFERROR(IF(VLOOKUP($A137,'Annex 2 Designated EHV charges'!$D:$P,11,FALSE)=0,"",VLOOKUP($A137,'Annex 2 Designated EHV charges'!$D:$P,11,FALSE)),"")</f>
        <v/>
      </c>
      <c r="G137" s="99" t="str">
        <f>IFERROR(IF(VLOOKUP($A137,'Annex 2 Designated EHV charges'!$D:$P,12,FALSE)=0,"",VLOOKUP($A137,'Annex 2 Designated EHV charges'!$D:$P,12,FALSE)),"")</f>
        <v/>
      </c>
      <c r="H137" s="99" t="str">
        <f>IFERROR(IF(VLOOKUP($A137,'Annex 2 Designated EHV charges'!$D:$P,13,FALSE)=0,"",VLOOKUP($A137,'Annex 2 Designated EHV charges'!$D:$P,13,FALSE)),"")</f>
        <v/>
      </c>
    </row>
    <row r="138" spans="1:8" ht="12.75" customHeight="1" x14ac:dyDescent="0.2">
      <c r="A138" s="96" t="str">
        <f t="array" ref="A138">IFERROR(INDEX('Annex 2 Designated EHV charges'!$D$10:$D$10, MATCH(0, IF(ISBLANK('Annex 2 Designated EHV charges'!$D$10:$D$10),1, COUNTIF(A$4:$A137, 'Annex 2 Designated EHV charges'!$D$10:$D$10)), 0)),"")</f>
        <v/>
      </c>
      <c r="B138" s="95" t="str">
        <f>IF($A138="","",VLOOKUP($A138,'Annex 2 Designated EHV charges'!$D:$O,2,0))</f>
        <v/>
      </c>
      <c r="C138" s="96" t="str">
        <f>IF($A138="","",VLOOKUP($A138,'Annex 2 Designated EHV charges'!$D:$O,3,0))</f>
        <v/>
      </c>
      <c r="D138" s="95" t="str">
        <f>IF($A138="","",VLOOKUP($A138,'Annex 2 Designated EHV charges'!$D:$O,4,0))</f>
        <v/>
      </c>
      <c r="E138" s="97" t="str">
        <f>IFERROR(IF(VLOOKUP($A138,'Annex 2 Designated EHV charges'!$D:$P,10,FALSE)=0,"",VLOOKUP($A138,'Annex 2 Designated EHV charges'!$D:$P,10,FALSE)),"")</f>
        <v/>
      </c>
      <c r="F138" s="98" t="str">
        <f>IFERROR(IF(VLOOKUP($A138,'Annex 2 Designated EHV charges'!$D:$P,11,FALSE)=0,"",VLOOKUP($A138,'Annex 2 Designated EHV charges'!$D:$P,11,FALSE)),"")</f>
        <v/>
      </c>
      <c r="G138" s="99" t="str">
        <f>IFERROR(IF(VLOOKUP($A138,'Annex 2 Designated EHV charges'!$D:$P,12,FALSE)=0,"",VLOOKUP($A138,'Annex 2 Designated EHV charges'!$D:$P,12,FALSE)),"")</f>
        <v/>
      </c>
      <c r="H138" s="99" t="str">
        <f>IFERROR(IF(VLOOKUP($A138,'Annex 2 Designated EHV charges'!$D:$P,13,FALSE)=0,"",VLOOKUP($A138,'Annex 2 Designated EHV charges'!$D:$P,13,FALSE)),"")</f>
        <v/>
      </c>
    </row>
    <row r="139" spans="1:8" ht="12.75" customHeight="1" x14ac:dyDescent="0.2">
      <c r="A139" s="96" t="str">
        <f t="array" ref="A139">IFERROR(INDEX('Annex 2 Designated EHV charges'!$D$10:$D$10, MATCH(0, IF(ISBLANK('Annex 2 Designated EHV charges'!$D$10:$D$10),1, COUNTIF(A$4:$A138, 'Annex 2 Designated EHV charges'!$D$10:$D$10)), 0)),"")</f>
        <v/>
      </c>
      <c r="B139" s="95" t="str">
        <f>IF($A139="","",VLOOKUP($A139,'Annex 2 Designated EHV charges'!$D:$O,2,0))</f>
        <v/>
      </c>
      <c r="C139" s="96" t="str">
        <f>IF($A139="","",VLOOKUP($A139,'Annex 2 Designated EHV charges'!$D:$O,3,0))</f>
        <v/>
      </c>
      <c r="D139" s="95" t="str">
        <f>IF($A139="","",VLOOKUP($A139,'Annex 2 Designated EHV charges'!$D:$O,4,0))</f>
        <v/>
      </c>
      <c r="E139" s="97" t="str">
        <f>IFERROR(IF(VLOOKUP($A139,'Annex 2 Designated EHV charges'!$D:$P,10,FALSE)=0,"",VLOOKUP($A139,'Annex 2 Designated EHV charges'!$D:$P,10,FALSE)),"")</f>
        <v/>
      </c>
      <c r="F139" s="98" t="str">
        <f>IFERROR(IF(VLOOKUP($A139,'Annex 2 Designated EHV charges'!$D:$P,11,FALSE)=0,"",VLOOKUP($A139,'Annex 2 Designated EHV charges'!$D:$P,11,FALSE)),"")</f>
        <v/>
      </c>
      <c r="G139" s="99" t="str">
        <f>IFERROR(IF(VLOOKUP($A139,'Annex 2 Designated EHV charges'!$D:$P,12,FALSE)=0,"",VLOOKUP($A139,'Annex 2 Designated EHV charges'!$D:$P,12,FALSE)),"")</f>
        <v/>
      </c>
      <c r="H139" s="99" t="str">
        <f>IFERROR(IF(VLOOKUP($A139,'Annex 2 Designated EHV charges'!$D:$P,13,FALSE)=0,"",VLOOKUP($A139,'Annex 2 Designated EHV charges'!$D:$P,13,FALSE)),"")</f>
        <v/>
      </c>
    </row>
    <row r="140" spans="1:8" ht="12.75" customHeight="1" x14ac:dyDescent="0.2">
      <c r="A140" s="96" t="str">
        <f t="array" ref="A140">IFERROR(INDEX('Annex 2 Designated EHV charges'!$D$10:$D$10, MATCH(0, IF(ISBLANK('Annex 2 Designated EHV charges'!$D$10:$D$10),1, COUNTIF(A$4:$A139, 'Annex 2 Designated EHV charges'!$D$10:$D$10)), 0)),"")</f>
        <v/>
      </c>
      <c r="B140" s="95" t="str">
        <f>IF($A140="","",VLOOKUP($A140,'Annex 2 Designated EHV charges'!$D:$O,2,0))</f>
        <v/>
      </c>
      <c r="C140" s="96" t="str">
        <f>IF($A140="","",VLOOKUP($A140,'Annex 2 Designated EHV charges'!$D:$O,3,0))</f>
        <v/>
      </c>
      <c r="D140" s="95" t="str">
        <f>IF($A140="","",VLOOKUP($A140,'Annex 2 Designated EHV charges'!$D:$O,4,0))</f>
        <v/>
      </c>
      <c r="E140" s="97" t="str">
        <f>IFERROR(IF(VLOOKUP($A140,'Annex 2 Designated EHV charges'!$D:$P,10,FALSE)=0,"",VLOOKUP($A140,'Annex 2 Designated EHV charges'!$D:$P,10,FALSE)),"")</f>
        <v/>
      </c>
      <c r="F140" s="98" t="str">
        <f>IFERROR(IF(VLOOKUP($A140,'Annex 2 Designated EHV charges'!$D:$P,11,FALSE)=0,"",VLOOKUP($A140,'Annex 2 Designated EHV charges'!$D:$P,11,FALSE)),"")</f>
        <v/>
      </c>
      <c r="G140" s="99" t="str">
        <f>IFERROR(IF(VLOOKUP($A140,'Annex 2 Designated EHV charges'!$D:$P,12,FALSE)=0,"",VLOOKUP($A140,'Annex 2 Designated EHV charges'!$D:$P,12,FALSE)),"")</f>
        <v/>
      </c>
      <c r="H140" s="99" t="str">
        <f>IFERROR(IF(VLOOKUP($A140,'Annex 2 Designated EHV charges'!$D:$P,13,FALSE)=0,"",VLOOKUP($A140,'Annex 2 Designated EHV charges'!$D:$P,13,FALSE)),"")</f>
        <v/>
      </c>
    </row>
    <row r="141" spans="1:8" ht="12.75" customHeight="1" x14ac:dyDescent="0.2">
      <c r="A141" s="96" t="str">
        <f t="array" ref="A141">IFERROR(INDEX('Annex 2 Designated EHV charges'!$D$10:$D$10, MATCH(0, IF(ISBLANK('Annex 2 Designated EHV charges'!$D$10:$D$10),1, COUNTIF(A$4:$A140, 'Annex 2 Designated EHV charges'!$D$10:$D$10)), 0)),"")</f>
        <v/>
      </c>
      <c r="B141" s="95" t="str">
        <f>IF($A141="","",VLOOKUP($A141,'Annex 2 Designated EHV charges'!$D:$O,2,0))</f>
        <v/>
      </c>
      <c r="C141" s="96" t="str">
        <f>IF($A141="","",VLOOKUP($A141,'Annex 2 Designated EHV charges'!$D:$O,3,0))</f>
        <v/>
      </c>
      <c r="D141" s="95" t="str">
        <f>IF($A141="","",VLOOKUP($A141,'Annex 2 Designated EHV charges'!$D:$O,4,0))</f>
        <v/>
      </c>
      <c r="E141" s="97" t="str">
        <f>IFERROR(IF(VLOOKUP($A141,'Annex 2 Designated EHV charges'!$D:$P,10,FALSE)=0,"",VLOOKUP($A141,'Annex 2 Designated EHV charges'!$D:$P,10,FALSE)),"")</f>
        <v/>
      </c>
      <c r="F141" s="98" t="str">
        <f>IFERROR(IF(VLOOKUP($A141,'Annex 2 Designated EHV charges'!$D:$P,11,FALSE)=0,"",VLOOKUP($A141,'Annex 2 Designated EHV charges'!$D:$P,11,FALSE)),"")</f>
        <v/>
      </c>
      <c r="G141" s="99" t="str">
        <f>IFERROR(IF(VLOOKUP($A141,'Annex 2 Designated EHV charges'!$D:$P,12,FALSE)=0,"",VLOOKUP($A141,'Annex 2 Designated EHV charges'!$D:$P,12,FALSE)),"")</f>
        <v/>
      </c>
      <c r="H141" s="99" t="str">
        <f>IFERROR(IF(VLOOKUP($A141,'Annex 2 Designated EHV charges'!$D:$P,13,FALSE)=0,"",VLOOKUP($A141,'Annex 2 Designated EHV charges'!$D:$P,13,FALSE)),"")</f>
        <v/>
      </c>
    </row>
    <row r="142" spans="1:8" ht="12.75" customHeight="1" x14ac:dyDescent="0.2">
      <c r="A142" s="96" t="str">
        <f t="array" ref="A142">IFERROR(INDEX('Annex 2 Designated EHV charges'!$D$10:$D$10, MATCH(0, IF(ISBLANK('Annex 2 Designated EHV charges'!$D$10:$D$10),1, COUNTIF(A$4:$A141, 'Annex 2 Designated EHV charges'!$D$10:$D$10)), 0)),"")</f>
        <v/>
      </c>
      <c r="B142" s="95" t="str">
        <f>IF($A142="","",VLOOKUP($A142,'Annex 2 Designated EHV charges'!$D:$O,2,0))</f>
        <v/>
      </c>
      <c r="C142" s="96" t="str">
        <f>IF($A142="","",VLOOKUP($A142,'Annex 2 Designated EHV charges'!$D:$O,3,0))</f>
        <v/>
      </c>
      <c r="D142" s="95" t="str">
        <f>IF($A142="","",VLOOKUP($A142,'Annex 2 Designated EHV charges'!$D:$O,4,0))</f>
        <v/>
      </c>
      <c r="E142" s="97" t="str">
        <f>IFERROR(IF(VLOOKUP($A142,'Annex 2 Designated EHV charges'!$D:$P,10,FALSE)=0,"",VLOOKUP($A142,'Annex 2 Designated EHV charges'!$D:$P,10,FALSE)),"")</f>
        <v/>
      </c>
      <c r="F142" s="98" t="str">
        <f>IFERROR(IF(VLOOKUP($A142,'Annex 2 Designated EHV charges'!$D:$P,11,FALSE)=0,"",VLOOKUP($A142,'Annex 2 Designated EHV charges'!$D:$P,11,FALSE)),"")</f>
        <v/>
      </c>
      <c r="G142" s="99" t="str">
        <f>IFERROR(IF(VLOOKUP($A142,'Annex 2 Designated EHV charges'!$D:$P,12,FALSE)=0,"",VLOOKUP($A142,'Annex 2 Designated EHV charges'!$D:$P,12,FALSE)),"")</f>
        <v/>
      </c>
      <c r="H142" s="99" t="str">
        <f>IFERROR(IF(VLOOKUP($A142,'Annex 2 Designated EHV charges'!$D:$P,13,FALSE)=0,"",VLOOKUP($A142,'Annex 2 Designated EHV charges'!$D:$P,13,FALSE)),"")</f>
        <v/>
      </c>
    </row>
    <row r="143" spans="1:8" ht="12.75" customHeight="1" x14ac:dyDescent="0.2">
      <c r="A143" s="96" t="str">
        <f t="array" ref="A143">IFERROR(INDEX('Annex 2 Designated EHV charges'!$D$10:$D$10, MATCH(0, IF(ISBLANK('Annex 2 Designated EHV charges'!$D$10:$D$10),1, COUNTIF(A$4:$A142, 'Annex 2 Designated EHV charges'!$D$10:$D$10)), 0)),"")</f>
        <v/>
      </c>
      <c r="B143" s="95" t="str">
        <f>IF($A143="","",VLOOKUP($A143,'Annex 2 Designated EHV charges'!$D:$O,2,0))</f>
        <v/>
      </c>
      <c r="C143" s="96" t="str">
        <f>IF($A143="","",VLOOKUP($A143,'Annex 2 Designated EHV charges'!$D:$O,3,0))</f>
        <v/>
      </c>
      <c r="D143" s="95" t="str">
        <f>IF($A143="","",VLOOKUP($A143,'Annex 2 Designated EHV charges'!$D:$O,4,0))</f>
        <v/>
      </c>
      <c r="E143" s="97" t="str">
        <f>IFERROR(IF(VLOOKUP($A143,'Annex 2 Designated EHV charges'!$D:$P,10,FALSE)=0,"",VLOOKUP($A143,'Annex 2 Designated EHV charges'!$D:$P,10,FALSE)),"")</f>
        <v/>
      </c>
      <c r="F143" s="98" t="str">
        <f>IFERROR(IF(VLOOKUP($A143,'Annex 2 Designated EHV charges'!$D:$P,11,FALSE)=0,"",VLOOKUP($A143,'Annex 2 Designated EHV charges'!$D:$P,11,FALSE)),"")</f>
        <v/>
      </c>
      <c r="G143" s="99" t="str">
        <f>IFERROR(IF(VLOOKUP($A143,'Annex 2 Designated EHV charges'!$D:$P,12,FALSE)=0,"",VLOOKUP($A143,'Annex 2 Designated EHV charges'!$D:$P,12,FALSE)),"")</f>
        <v/>
      </c>
      <c r="H143" s="99" t="str">
        <f>IFERROR(IF(VLOOKUP($A143,'Annex 2 Designated EHV charges'!$D:$P,13,FALSE)=0,"",VLOOKUP($A143,'Annex 2 Designated EHV charges'!$D:$P,13,FALSE)),"")</f>
        <v/>
      </c>
    </row>
    <row r="144" spans="1:8" ht="12.75" customHeight="1" x14ac:dyDescent="0.2">
      <c r="A144" s="96" t="str">
        <f t="array" ref="A144">IFERROR(INDEX('Annex 2 Designated EHV charges'!$D$10:$D$10, MATCH(0, IF(ISBLANK('Annex 2 Designated EHV charges'!$D$10:$D$10),1, COUNTIF(A$4:$A143, 'Annex 2 Designated EHV charges'!$D$10:$D$10)), 0)),"")</f>
        <v/>
      </c>
      <c r="B144" s="95" t="str">
        <f>IF($A144="","",VLOOKUP($A144,'Annex 2 Designated EHV charges'!$D:$O,2,0))</f>
        <v/>
      </c>
      <c r="C144" s="96" t="str">
        <f>IF($A144="","",VLOOKUP($A144,'Annex 2 Designated EHV charges'!$D:$O,3,0))</f>
        <v/>
      </c>
      <c r="D144" s="95" t="str">
        <f>IF($A144="","",VLOOKUP($A144,'Annex 2 Designated EHV charges'!$D:$O,4,0))</f>
        <v/>
      </c>
      <c r="E144" s="97" t="str">
        <f>IFERROR(IF(VLOOKUP($A144,'Annex 2 Designated EHV charges'!$D:$P,10,FALSE)=0,"",VLOOKUP($A144,'Annex 2 Designated EHV charges'!$D:$P,10,FALSE)),"")</f>
        <v/>
      </c>
      <c r="F144" s="98" t="str">
        <f>IFERROR(IF(VLOOKUP($A144,'Annex 2 Designated EHV charges'!$D:$P,11,FALSE)=0,"",VLOOKUP($A144,'Annex 2 Designated EHV charges'!$D:$P,11,FALSE)),"")</f>
        <v/>
      </c>
      <c r="G144" s="99" t="str">
        <f>IFERROR(IF(VLOOKUP($A144,'Annex 2 Designated EHV charges'!$D:$P,12,FALSE)=0,"",VLOOKUP($A144,'Annex 2 Designated EHV charges'!$D:$P,12,FALSE)),"")</f>
        <v/>
      </c>
      <c r="H144" s="99" t="str">
        <f>IFERROR(IF(VLOOKUP($A144,'Annex 2 Designated EHV charges'!$D:$P,13,FALSE)=0,"",VLOOKUP($A144,'Annex 2 Designated EHV charges'!$D:$P,13,FALSE)),"")</f>
        <v/>
      </c>
    </row>
    <row r="145" spans="1:8" ht="12.75" customHeight="1" x14ac:dyDescent="0.2">
      <c r="A145" s="96" t="str">
        <f t="array" ref="A145">IFERROR(INDEX('Annex 2 Designated EHV charges'!$D$10:$D$10, MATCH(0, IF(ISBLANK('Annex 2 Designated EHV charges'!$D$10:$D$10),1, COUNTIF(A$4:$A144, 'Annex 2 Designated EHV charges'!$D$10:$D$10)), 0)),"")</f>
        <v/>
      </c>
      <c r="B145" s="95" t="str">
        <f>IF($A145="","",VLOOKUP($A145,'Annex 2 Designated EHV charges'!$D:$O,2,0))</f>
        <v/>
      </c>
      <c r="C145" s="96" t="str">
        <f>IF($A145="","",VLOOKUP($A145,'Annex 2 Designated EHV charges'!$D:$O,3,0))</f>
        <v/>
      </c>
      <c r="D145" s="95" t="str">
        <f>IF($A145="","",VLOOKUP($A145,'Annex 2 Designated EHV charges'!$D:$O,4,0))</f>
        <v/>
      </c>
      <c r="E145" s="97" t="str">
        <f>IFERROR(IF(VLOOKUP($A145,'Annex 2 Designated EHV charges'!$D:$P,10,FALSE)=0,"",VLOOKUP($A145,'Annex 2 Designated EHV charges'!$D:$P,10,FALSE)),"")</f>
        <v/>
      </c>
      <c r="F145" s="98" t="str">
        <f>IFERROR(IF(VLOOKUP($A145,'Annex 2 Designated EHV charges'!$D:$P,11,FALSE)=0,"",VLOOKUP($A145,'Annex 2 Designated EHV charges'!$D:$P,11,FALSE)),"")</f>
        <v/>
      </c>
      <c r="G145" s="99" t="str">
        <f>IFERROR(IF(VLOOKUP($A145,'Annex 2 Designated EHV charges'!$D:$P,12,FALSE)=0,"",VLOOKUP($A145,'Annex 2 Designated EHV charges'!$D:$P,12,FALSE)),"")</f>
        <v/>
      </c>
      <c r="H145" s="99" t="str">
        <f>IFERROR(IF(VLOOKUP($A145,'Annex 2 Designated EHV charges'!$D:$P,13,FALSE)=0,"",VLOOKUP($A145,'Annex 2 Designated EHV charges'!$D:$P,13,FALSE)),"")</f>
        <v/>
      </c>
    </row>
    <row r="146" spans="1:8" ht="12.75" customHeight="1" x14ac:dyDescent="0.2">
      <c r="A146" s="96" t="str">
        <f t="array" ref="A146">IFERROR(INDEX('Annex 2 Designated EHV charges'!$D$10:$D$10, MATCH(0, IF(ISBLANK('Annex 2 Designated EHV charges'!$D$10:$D$10),1, COUNTIF(A$4:$A145, 'Annex 2 Designated EHV charges'!$D$10:$D$10)), 0)),"")</f>
        <v/>
      </c>
      <c r="B146" s="95" t="str">
        <f>IF($A146="","",VLOOKUP($A146,'Annex 2 Designated EHV charges'!$D:$O,2,0))</f>
        <v/>
      </c>
      <c r="C146" s="96" t="str">
        <f>IF($A146="","",VLOOKUP($A146,'Annex 2 Designated EHV charges'!$D:$O,3,0))</f>
        <v/>
      </c>
      <c r="D146" s="95" t="str">
        <f>IF($A146="","",VLOOKUP($A146,'Annex 2 Designated EHV charges'!$D:$O,4,0))</f>
        <v/>
      </c>
      <c r="E146" s="97" t="str">
        <f>IFERROR(IF(VLOOKUP($A146,'Annex 2 Designated EHV charges'!$D:$P,10,FALSE)=0,"",VLOOKUP($A146,'Annex 2 Designated EHV charges'!$D:$P,10,FALSE)),"")</f>
        <v/>
      </c>
      <c r="F146" s="98" t="str">
        <f>IFERROR(IF(VLOOKUP($A146,'Annex 2 Designated EHV charges'!$D:$P,11,FALSE)=0,"",VLOOKUP($A146,'Annex 2 Designated EHV charges'!$D:$P,11,FALSE)),"")</f>
        <v/>
      </c>
      <c r="G146" s="99" t="str">
        <f>IFERROR(IF(VLOOKUP($A146,'Annex 2 Designated EHV charges'!$D:$P,12,FALSE)=0,"",VLOOKUP($A146,'Annex 2 Designated EHV charges'!$D:$P,12,FALSE)),"")</f>
        <v/>
      </c>
      <c r="H146" s="99" t="str">
        <f>IFERROR(IF(VLOOKUP($A146,'Annex 2 Designated EHV charges'!$D:$P,13,FALSE)=0,"",VLOOKUP($A146,'Annex 2 Designated EHV charges'!$D:$P,13,FALSE)),"")</f>
        <v/>
      </c>
    </row>
    <row r="147" spans="1:8" ht="12.75" customHeight="1" x14ac:dyDescent="0.2">
      <c r="A147" s="96" t="str">
        <f t="array" ref="A147">IFERROR(INDEX('Annex 2 Designated EHV charges'!$D$10:$D$10, MATCH(0, IF(ISBLANK('Annex 2 Designated EHV charges'!$D$10:$D$10),1, COUNTIF(A$4:$A146, 'Annex 2 Designated EHV charges'!$D$10:$D$10)), 0)),"")</f>
        <v/>
      </c>
      <c r="B147" s="95" t="str">
        <f>IF($A147="","",VLOOKUP($A147,'Annex 2 Designated EHV charges'!$D:$O,2,0))</f>
        <v/>
      </c>
      <c r="C147" s="96" t="str">
        <f>IF($A147="","",VLOOKUP($A147,'Annex 2 Designated EHV charges'!$D:$O,3,0))</f>
        <v/>
      </c>
      <c r="D147" s="95" t="str">
        <f>IF($A147="","",VLOOKUP($A147,'Annex 2 Designated EHV charges'!$D:$O,4,0))</f>
        <v/>
      </c>
      <c r="E147" s="97" t="str">
        <f>IFERROR(IF(VLOOKUP($A147,'Annex 2 Designated EHV charges'!$D:$P,10,FALSE)=0,"",VLOOKUP($A147,'Annex 2 Designated EHV charges'!$D:$P,10,FALSE)),"")</f>
        <v/>
      </c>
      <c r="F147" s="98" t="str">
        <f>IFERROR(IF(VLOOKUP($A147,'Annex 2 Designated EHV charges'!$D:$P,11,FALSE)=0,"",VLOOKUP($A147,'Annex 2 Designated EHV charges'!$D:$P,11,FALSE)),"")</f>
        <v/>
      </c>
      <c r="G147" s="99" t="str">
        <f>IFERROR(IF(VLOOKUP($A147,'Annex 2 Designated EHV charges'!$D:$P,12,FALSE)=0,"",VLOOKUP($A147,'Annex 2 Designated EHV charges'!$D:$P,12,FALSE)),"")</f>
        <v/>
      </c>
      <c r="H147" s="99" t="str">
        <f>IFERROR(IF(VLOOKUP($A147,'Annex 2 Designated EHV charges'!$D:$P,13,FALSE)=0,"",VLOOKUP($A147,'Annex 2 Designated EHV charges'!$D:$P,13,FALSE)),"")</f>
        <v/>
      </c>
    </row>
    <row r="148" spans="1:8" ht="12.75" customHeight="1" x14ac:dyDescent="0.2">
      <c r="A148" s="96" t="str">
        <f t="array" ref="A148">IFERROR(INDEX('Annex 2 Designated EHV charges'!$D$10:$D$10, MATCH(0, IF(ISBLANK('Annex 2 Designated EHV charges'!$D$10:$D$10),1, COUNTIF(A$4:$A147, 'Annex 2 Designated EHV charges'!$D$10:$D$10)), 0)),"")</f>
        <v/>
      </c>
      <c r="B148" s="95" t="str">
        <f>IF($A148="","",VLOOKUP($A148,'Annex 2 Designated EHV charges'!$D:$O,2,0))</f>
        <v/>
      </c>
      <c r="C148" s="96" t="str">
        <f>IF($A148="","",VLOOKUP($A148,'Annex 2 Designated EHV charges'!$D:$O,3,0))</f>
        <v/>
      </c>
      <c r="D148" s="95" t="str">
        <f>IF($A148="","",VLOOKUP($A148,'Annex 2 Designated EHV charges'!$D:$O,4,0))</f>
        <v/>
      </c>
      <c r="E148" s="97" t="str">
        <f>IFERROR(IF(VLOOKUP($A148,'Annex 2 Designated EHV charges'!$D:$P,10,FALSE)=0,"",VLOOKUP($A148,'Annex 2 Designated EHV charges'!$D:$P,10,FALSE)),"")</f>
        <v/>
      </c>
      <c r="F148" s="98" t="str">
        <f>IFERROR(IF(VLOOKUP($A148,'Annex 2 Designated EHV charges'!$D:$P,11,FALSE)=0,"",VLOOKUP($A148,'Annex 2 Designated EHV charges'!$D:$P,11,FALSE)),"")</f>
        <v/>
      </c>
      <c r="G148" s="99" t="str">
        <f>IFERROR(IF(VLOOKUP($A148,'Annex 2 Designated EHV charges'!$D:$P,12,FALSE)=0,"",VLOOKUP($A148,'Annex 2 Designated EHV charges'!$D:$P,12,FALSE)),"")</f>
        <v/>
      </c>
      <c r="H148" s="99" t="str">
        <f>IFERROR(IF(VLOOKUP($A148,'Annex 2 Designated EHV charges'!$D:$P,13,FALSE)=0,"",VLOOKUP($A148,'Annex 2 Designated EHV charges'!$D:$P,13,FALSE)),"")</f>
        <v/>
      </c>
    </row>
    <row r="149" spans="1:8" ht="12.75" customHeight="1" x14ac:dyDescent="0.2">
      <c r="A149" s="96" t="str">
        <f t="array" ref="A149">IFERROR(INDEX('Annex 2 Designated EHV charges'!$D$10:$D$10, MATCH(0, IF(ISBLANK('Annex 2 Designated EHV charges'!$D$10:$D$10),1, COUNTIF(A$4:$A148, 'Annex 2 Designated EHV charges'!$D$10:$D$10)), 0)),"")</f>
        <v/>
      </c>
      <c r="B149" s="95" t="str">
        <f>IF($A149="","",VLOOKUP($A149,'Annex 2 Designated EHV charges'!$D:$O,2,0))</f>
        <v/>
      </c>
      <c r="C149" s="96" t="str">
        <f>IF($A149="","",VLOOKUP($A149,'Annex 2 Designated EHV charges'!$D:$O,3,0))</f>
        <v/>
      </c>
      <c r="D149" s="95" t="str">
        <f>IF($A149="","",VLOOKUP($A149,'Annex 2 Designated EHV charges'!$D:$O,4,0))</f>
        <v/>
      </c>
      <c r="E149" s="97" t="str">
        <f>IFERROR(IF(VLOOKUP($A149,'Annex 2 Designated EHV charges'!$D:$P,10,FALSE)=0,"",VLOOKUP($A149,'Annex 2 Designated EHV charges'!$D:$P,10,FALSE)),"")</f>
        <v/>
      </c>
      <c r="F149" s="98" t="str">
        <f>IFERROR(IF(VLOOKUP($A149,'Annex 2 Designated EHV charges'!$D:$P,11,FALSE)=0,"",VLOOKUP($A149,'Annex 2 Designated EHV charges'!$D:$P,11,FALSE)),"")</f>
        <v/>
      </c>
      <c r="G149" s="99" t="str">
        <f>IFERROR(IF(VLOOKUP($A149,'Annex 2 Designated EHV charges'!$D:$P,12,FALSE)=0,"",VLOOKUP($A149,'Annex 2 Designated EHV charges'!$D:$P,12,FALSE)),"")</f>
        <v/>
      </c>
      <c r="H149" s="99" t="str">
        <f>IFERROR(IF(VLOOKUP($A149,'Annex 2 Designated EHV charges'!$D:$P,13,FALSE)=0,"",VLOOKUP($A149,'Annex 2 Designated EHV charges'!$D:$P,13,FALSE)),"")</f>
        <v/>
      </c>
    </row>
    <row r="150" spans="1:8" ht="12.75" customHeight="1" x14ac:dyDescent="0.2">
      <c r="A150" s="96" t="str">
        <f t="array" ref="A150">IFERROR(INDEX('Annex 2 Designated EHV charges'!$D$10:$D$10, MATCH(0, IF(ISBLANK('Annex 2 Designated EHV charges'!$D$10:$D$10),1, COUNTIF(A$4:$A149, 'Annex 2 Designated EHV charges'!$D$10:$D$10)), 0)),"")</f>
        <v/>
      </c>
      <c r="B150" s="95" t="str">
        <f>IF($A150="","",VLOOKUP($A150,'Annex 2 Designated EHV charges'!$D:$O,2,0))</f>
        <v/>
      </c>
      <c r="C150" s="96" t="str">
        <f>IF($A150="","",VLOOKUP($A150,'Annex 2 Designated EHV charges'!$D:$O,3,0))</f>
        <v/>
      </c>
      <c r="D150" s="95" t="str">
        <f>IF($A150="","",VLOOKUP($A150,'Annex 2 Designated EHV charges'!$D:$O,4,0))</f>
        <v/>
      </c>
      <c r="E150" s="97" t="str">
        <f>IFERROR(IF(VLOOKUP($A150,'Annex 2 Designated EHV charges'!$D:$P,10,FALSE)=0,"",VLOOKUP($A150,'Annex 2 Designated EHV charges'!$D:$P,10,FALSE)),"")</f>
        <v/>
      </c>
      <c r="F150" s="98" t="str">
        <f>IFERROR(IF(VLOOKUP($A150,'Annex 2 Designated EHV charges'!$D:$P,11,FALSE)=0,"",VLOOKUP($A150,'Annex 2 Designated EHV charges'!$D:$P,11,FALSE)),"")</f>
        <v/>
      </c>
      <c r="G150" s="99" t="str">
        <f>IFERROR(IF(VLOOKUP($A150,'Annex 2 Designated EHV charges'!$D:$P,12,FALSE)=0,"",VLOOKUP($A150,'Annex 2 Designated EHV charges'!$D:$P,12,FALSE)),"")</f>
        <v/>
      </c>
      <c r="H150" s="99" t="str">
        <f>IFERROR(IF(VLOOKUP($A150,'Annex 2 Designated EHV charges'!$D:$P,13,FALSE)=0,"",VLOOKUP($A150,'Annex 2 Designated EHV charges'!$D:$P,13,FALSE)),"")</f>
        <v/>
      </c>
    </row>
    <row r="151" spans="1:8" ht="12.75" customHeight="1" x14ac:dyDescent="0.2">
      <c r="A151" s="96" t="str">
        <f t="array" ref="A151">IFERROR(INDEX('Annex 2 Designated EHV charges'!$D$10:$D$10, MATCH(0, IF(ISBLANK('Annex 2 Designated EHV charges'!$D$10:$D$10),1, COUNTIF(A$4:$A150, 'Annex 2 Designated EHV charges'!$D$10:$D$10)), 0)),"")</f>
        <v/>
      </c>
      <c r="B151" s="95" t="str">
        <f>IF($A151="","",VLOOKUP($A151,'Annex 2 Designated EHV charges'!$D:$O,2,0))</f>
        <v/>
      </c>
      <c r="C151" s="96" t="str">
        <f>IF($A151="","",VLOOKUP($A151,'Annex 2 Designated EHV charges'!$D:$O,3,0))</f>
        <v/>
      </c>
      <c r="D151" s="95" t="str">
        <f>IF($A151="","",VLOOKUP($A151,'Annex 2 Designated EHV charges'!$D:$O,4,0))</f>
        <v/>
      </c>
      <c r="E151" s="97" t="str">
        <f>IFERROR(IF(VLOOKUP($A151,'Annex 2 Designated EHV charges'!$D:$P,10,FALSE)=0,"",VLOOKUP($A151,'Annex 2 Designated EHV charges'!$D:$P,10,FALSE)),"")</f>
        <v/>
      </c>
      <c r="F151" s="98" t="str">
        <f>IFERROR(IF(VLOOKUP($A151,'Annex 2 Designated EHV charges'!$D:$P,11,FALSE)=0,"",VLOOKUP($A151,'Annex 2 Designated EHV charges'!$D:$P,11,FALSE)),"")</f>
        <v/>
      </c>
      <c r="G151" s="99" t="str">
        <f>IFERROR(IF(VLOOKUP($A151,'Annex 2 Designated EHV charges'!$D:$P,12,FALSE)=0,"",VLOOKUP($A151,'Annex 2 Designated EHV charges'!$D:$P,12,FALSE)),"")</f>
        <v/>
      </c>
      <c r="H151" s="99" t="str">
        <f>IFERROR(IF(VLOOKUP($A151,'Annex 2 Designated EHV charges'!$D:$P,13,FALSE)=0,"",VLOOKUP($A151,'Annex 2 Designated EHV charges'!$D:$P,13,FALSE)),"")</f>
        <v/>
      </c>
    </row>
    <row r="152" spans="1:8" x14ac:dyDescent="0.2">
      <c r="A152" s="96" t="str">
        <f t="array" ref="A152">IFERROR(INDEX('Annex 2 Designated EHV charges'!$D$10:$D$10, MATCH(0, IF(ISBLANK('Annex 2 Designated EHV charges'!$D$10:$D$10),1, COUNTIF(A$4:$A151, 'Annex 2 Designated EHV charges'!$D$10:$D$10)), 0)),"")</f>
        <v/>
      </c>
      <c r="B152" s="95" t="str">
        <f>IF($A152="","",VLOOKUP($A152,'Annex 2 Designated EHV charges'!$D:$O,2,0))</f>
        <v/>
      </c>
      <c r="C152" s="96" t="str">
        <f>IF($A152="","",VLOOKUP($A152,'Annex 2 Designated EHV charges'!$D:$O,3,0))</f>
        <v/>
      </c>
      <c r="D152" s="95" t="str">
        <f>IF($A152="","",VLOOKUP($A152,'Annex 2 Designated EHV charges'!$D:$O,4,0))</f>
        <v/>
      </c>
      <c r="E152" s="97" t="str">
        <f>IFERROR(IF(VLOOKUP($A152,'Annex 2 Designated EHV charges'!$D:$P,10,FALSE)=0,"",VLOOKUP($A152,'Annex 2 Designated EHV charges'!$D:$P,10,FALSE)),"")</f>
        <v/>
      </c>
      <c r="F152" s="98" t="str">
        <f>IFERROR(IF(VLOOKUP($A152,'Annex 2 Designated EHV charges'!$D:$P,11,FALSE)=0,"",VLOOKUP($A152,'Annex 2 Designated EHV charges'!$D:$P,11,FALSE)),"")</f>
        <v/>
      </c>
      <c r="G152" s="99" t="str">
        <f>IFERROR(IF(VLOOKUP($A152,'Annex 2 Designated EHV charges'!$D:$P,12,FALSE)=0,"",VLOOKUP($A152,'Annex 2 Designated EHV charges'!$D:$P,12,FALSE)),"")</f>
        <v/>
      </c>
      <c r="H152" s="99" t="str">
        <f>IFERROR(IF(VLOOKUP($A152,'Annex 2 Designated EHV charges'!$D:$P,13,FALSE)=0,"",VLOOKUP($A152,'Annex 2 Designated EHV charges'!$D:$P,13,FALSE)),"")</f>
        <v/>
      </c>
    </row>
    <row r="153" spans="1:8" x14ac:dyDescent="0.2">
      <c r="A153" s="96" t="str">
        <f t="array" ref="A153">IFERROR(INDEX('Annex 2 Designated EHV charges'!$D$10:$D$10, MATCH(0, IF(ISBLANK('Annex 2 Designated EHV charges'!$D$10:$D$10),1, COUNTIF(A$4:$A152, 'Annex 2 Designated EHV charges'!$D$10:$D$10)), 0)),"")</f>
        <v/>
      </c>
      <c r="B153" s="95" t="str">
        <f>IF($A153="","",VLOOKUP($A153,'Annex 2 Designated EHV charges'!$D:$O,2,0))</f>
        <v/>
      </c>
      <c r="C153" s="96" t="str">
        <f>IF($A153="","",VLOOKUP($A153,'Annex 2 Designated EHV charges'!$D:$O,3,0))</f>
        <v/>
      </c>
      <c r="D153" s="95" t="str">
        <f>IF($A153="","",VLOOKUP($A153,'Annex 2 Designated EHV charges'!$D:$O,4,0))</f>
        <v/>
      </c>
      <c r="E153" s="97" t="str">
        <f>IFERROR(IF(VLOOKUP($A153,'Annex 2 Designated EHV charges'!$D:$P,10,FALSE)=0,"",VLOOKUP($A153,'Annex 2 Designated EHV charges'!$D:$P,10,FALSE)),"")</f>
        <v/>
      </c>
      <c r="F153" s="98" t="str">
        <f>IFERROR(IF(VLOOKUP($A153,'Annex 2 Designated EHV charges'!$D:$P,11,FALSE)=0,"",VLOOKUP($A153,'Annex 2 Designated EHV charges'!$D:$P,11,FALSE)),"")</f>
        <v/>
      </c>
      <c r="G153" s="99" t="str">
        <f>IFERROR(IF(VLOOKUP($A153,'Annex 2 Designated EHV charges'!$D:$P,12,FALSE)=0,"",VLOOKUP($A153,'Annex 2 Designated EHV charges'!$D:$P,12,FALSE)),"")</f>
        <v/>
      </c>
      <c r="H153" s="99" t="str">
        <f>IFERROR(IF(VLOOKUP($A153,'Annex 2 Designated EHV charges'!$D:$P,13,FALSE)=0,"",VLOOKUP($A153,'Annex 2 Designated EHV charges'!$D:$P,13,FALSE)),"")</f>
        <v/>
      </c>
    </row>
    <row r="154" spans="1:8" x14ac:dyDescent="0.2">
      <c r="A154" s="96" t="str">
        <f t="array" ref="A154">IFERROR(INDEX('Annex 2 Designated EHV charges'!$D$10:$D$10, MATCH(0, IF(ISBLANK('Annex 2 Designated EHV charges'!$D$10:$D$10),1, COUNTIF(A$4:$A153, 'Annex 2 Designated EHV charges'!$D$10:$D$10)), 0)),"")</f>
        <v/>
      </c>
      <c r="B154" s="95" t="str">
        <f>IF($A154="","",VLOOKUP($A154,'Annex 2 Designated EHV charges'!$D:$O,2,0))</f>
        <v/>
      </c>
      <c r="C154" s="96" t="str">
        <f>IF($A154="","",VLOOKUP($A154,'Annex 2 Designated EHV charges'!$D:$O,3,0))</f>
        <v/>
      </c>
      <c r="D154" s="95" t="str">
        <f>IF($A154="","",VLOOKUP($A154,'Annex 2 Designated EHV charges'!$D:$O,4,0))</f>
        <v/>
      </c>
      <c r="E154" s="97" t="str">
        <f>IFERROR(IF(VLOOKUP($A154,'Annex 2 Designated EHV charges'!$D:$P,10,FALSE)=0,"",VLOOKUP($A154,'Annex 2 Designated EHV charges'!$D:$P,10,FALSE)),"")</f>
        <v/>
      </c>
      <c r="F154" s="98" t="str">
        <f>IFERROR(IF(VLOOKUP($A154,'Annex 2 Designated EHV charges'!$D:$P,11,FALSE)=0,"",VLOOKUP($A154,'Annex 2 Designated EHV charges'!$D:$P,11,FALSE)),"")</f>
        <v/>
      </c>
      <c r="G154" s="99" t="str">
        <f>IFERROR(IF(VLOOKUP($A154,'Annex 2 Designated EHV charges'!$D:$P,12,FALSE)=0,"",VLOOKUP($A154,'Annex 2 Designated EHV charges'!$D:$P,12,FALSE)),"")</f>
        <v/>
      </c>
      <c r="H154" s="99" t="str">
        <f>IFERROR(IF(VLOOKUP($A154,'Annex 2 Designated EHV charges'!$D:$P,13,FALSE)=0,"",VLOOKUP($A154,'Annex 2 Designated EHV charges'!$D:$P,13,FALSE)),"")</f>
        <v/>
      </c>
    </row>
    <row r="155" spans="1:8" x14ac:dyDescent="0.2">
      <c r="A155" s="96" t="str">
        <f t="array" ref="A155">IFERROR(INDEX('Annex 2 Designated EHV charges'!$D$10:$D$10, MATCH(0, IF(ISBLANK('Annex 2 Designated EHV charges'!$D$10:$D$10),1, COUNTIF(A$4:$A154, 'Annex 2 Designated EHV charges'!$D$10:$D$10)), 0)),"")</f>
        <v/>
      </c>
      <c r="B155" s="95" t="str">
        <f>IF($A155="","",VLOOKUP($A155,'Annex 2 Designated EHV charges'!$D:$O,2,0))</f>
        <v/>
      </c>
      <c r="C155" s="96" t="str">
        <f>IF($A155="","",VLOOKUP($A155,'Annex 2 Designated EHV charges'!$D:$O,3,0))</f>
        <v/>
      </c>
      <c r="D155" s="95" t="str">
        <f>IF($A155="","",VLOOKUP($A155,'Annex 2 Designated EHV charges'!$D:$O,4,0))</f>
        <v/>
      </c>
      <c r="E155" s="97" t="str">
        <f>IFERROR(IF(VLOOKUP($A155,'Annex 2 Designated EHV charges'!$D:$P,10,FALSE)=0,"",VLOOKUP($A155,'Annex 2 Designated EHV charges'!$D:$P,10,FALSE)),"")</f>
        <v/>
      </c>
      <c r="F155" s="98" t="str">
        <f>IFERROR(IF(VLOOKUP($A155,'Annex 2 Designated EHV charges'!$D:$P,11,FALSE)=0,"",VLOOKUP($A155,'Annex 2 Designated EHV charges'!$D:$P,11,FALSE)),"")</f>
        <v/>
      </c>
      <c r="G155" s="99" t="str">
        <f>IFERROR(IF(VLOOKUP($A155,'Annex 2 Designated EHV charges'!$D:$P,12,FALSE)=0,"",VLOOKUP($A155,'Annex 2 Designated EHV charges'!$D:$P,12,FALSE)),"")</f>
        <v/>
      </c>
      <c r="H155" s="99" t="str">
        <f>IFERROR(IF(VLOOKUP($A155,'Annex 2 Designated EHV charges'!$D:$P,13,FALSE)=0,"",VLOOKUP($A155,'Annex 2 Designated EHV charges'!$D:$P,13,FALSE)),"")</f>
        <v/>
      </c>
    </row>
    <row r="156" spans="1:8" x14ac:dyDescent="0.2">
      <c r="A156" s="96" t="str">
        <f t="array" ref="A156">IFERROR(INDEX('Annex 2 Designated EHV charges'!$D$10:$D$10, MATCH(0, IF(ISBLANK('Annex 2 Designated EHV charges'!$D$10:$D$10),1, COUNTIF(A$4:$A155, 'Annex 2 Designated EHV charges'!$D$10:$D$10)), 0)),"")</f>
        <v/>
      </c>
      <c r="B156" s="95" t="str">
        <f>IF($A156="","",VLOOKUP($A156,'Annex 2 Designated EHV charges'!$D:$O,2,0))</f>
        <v/>
      </c>
      <c r="C156" s="96" t="str">
        <f>IF($A156="","",VLOOKUP($A156,'Annex 2 Designated EHV charges'!$D:$O,3,0))</f>
        <v/>
      </c>
      <c r="D156" s="95" t="str">
        <f>IF($A156="","",VLOOKUP($A156,'Annex 2 Designated EHV charges'!$D:$O,4,0))</f>
        <v/>
      </c>
      <c r="E156" s="97" t="str">
        <f>IFERROR(IF(VLOOKUP($A156,'Annex 2 Designated EHV charges'!$D:$P,10,FALSE)=0,"",VLOOKUP($A156,'Annex 2 Designated EHV charges'!$D:$P,10,FALSE)),"")</f>
        <v/>
      </c>
      <c r="F156" s="98" t="str">
        <f>IFERROR(IF(VLOOKUP($A156,'Annex 2 Designated EHV charges'!$D:$P,11,FALSE)=0,"",VLOOKUP($A156,'Annex 2 Designated EHV charges'!$D:$P,11,FALSE)),"")</f>
        <v/>
      </c>
      <c r="G156" s="99" t="str">
        <f>IFERROR(IF(VLOOKUP($A156,'Annex 2 Designated EHV charges'!$D:$P,12,FALSE)=0,"",VLOOKUP($A156,'Annex 2 Designated EHV charges'!$D:$P,12,FALSE)),"")</f>
        <v/>
      </c>
      <c r="H156" s="99" t="str">
        <f>IFERROR(IF(VLOOKUP($A156,'Annex 2 Designated EHV charges'!$D:$P,13,FALSE)=0,"",VLOOKUP($A156,'Annex 2 Designated EHV charges'!$D:$P,13,FALSE)),"")</f>
        <v/>
      </c>
    </row>
    <row r="157" spans="1:8" x14ac:dyDescent="0.2">
      <c r="A157" s="96" t="str">
        <f t="array" ref="A157">IFERROR(INDEX('Annex 2 Designated EHV charges'!$D$10:$D$10, MATCH(0, IF(ISBLANK('Annex 2 Designated EHV charges'!$D$10:$D$10),1, COUNTIF(A$4:$A156, 'Annex 2 Designated EHV charges'!$D$10:$D$10)), 0)),"")</f>
        <v/>
      </c>
      <c r="B157" s="95" t="str">
        <f>IF($A157="","",VLOOKUP($A157,'Annex 2 Designated EHV charges'!$D:$O,2,0))</f>
        <v/>
      </c>
      <c r="C157" s="96" t="str">
        <f>IF($A157="","",VLOOKUP($A157,'Annex 2 Designated EHV charges'!$D:$O,3,0))</f>
        <v/>
      </c>
      <c r="D157" s="95" t="str">
        <f>IF($A157="","",VLOOKUP($A157,'Annex 2 Designated EHV charges'!$D:$O,4,0))</f>
        <v/>
      </c>
      <c r="E157" s="97" t="str">
        <f>IFERROR(IF(VLOOKUP($A157,'Annex 2 Designated EHV charges'!$D:$P,10,FALSE)=0,"",VLOOKUP($A157,'Annex 2 Designated EHV charges'!$D:$P,10,FALSE)),"")</f>
        <v/>
      </c>
      <c r="F157" s="98" t="str">
        <f>IFERROR(IF(VLOOKUP($A157,'Annex 2 Designated EHV charges'!$D:$P,11,FALSE)=0,"",VLOOKUP($A157,'Annex 2 Designated EHV charges'!$D:$P,11,FALSE)),"")</f>
        <v/>
      </c>
      <c r="G157" s="99" t="str">
        <f>IFERROR(IF(VLOOKUP($A157,'Annex 2 Designated EHV charges'!$D:$P,12,FALSE)=0,"",VLOOKUP($A157,'Annex 2 Designated EHV charges'!$D:$P,12,FALSE)),"")</f>
        <v/>
      </c>
      <c r="H157" s="99" t="str">
        <f>IFERROR(IF(VLOOKUP($A157,'Annex 2 Designated EHV charges'!$D:$P,13,FALSE)=0,"",VLOOKUP($A157,'Annex 2 Designated EHV charges'!$D:$P,13,FALSE)),"")</f>
        <v/>
      </c>
    </row>
    <row r="158" spans="1:8" x14ac:dyDescent="0.2">
      <c r="A158" s="96" t="str">
        <f t="array" ref="A158">IFERROR(INDEX('Annex 2 Designated EHV charges'!$D$10:$D$10, MATCH(0, IF(ISBLANK('Annex 2 Designated EHV charges'!$D$10:$D$10),1, COUNTIF(A$4:$A157, 'Annex 2 Designated EHV charges'!$D$10:$D$10)), 0)),"")</f>
        <v/>
      </c>
      <c r="B158" s="95" t="str">
        <f>IF($A158="","",VLOOKUP($A158,'Annex 2 Designated EHV charges'!$D:$O,2,0))</f>
        <v/>
      </c>
      <c r="C158" s="96" t="str">
        <f>IF($A158="","",VLOOKUP($A158,'Annex 2 Designated EHV charges'!$D:$O,3,0))</f>
        <v/>
      </c>
      <c r="D158" s="95" t="str">
        <f>IF($A158="","",VLOOKUP($A158,'Annex 2 Designated EHV charges'!$D:$O,4,0))</f>
        <v/>
      </c>
      <c r="E158" s="97" t="str">
        <f>IFERROR(IF(VLOOKUP($A158,'Annex 2 Designated EHV charges'!$D:$P,10,FALSE)=0,"",VLOOKUP($A158,'Annex 2 Designated EHV charges'!$D:$P,10,FALSE)),"")</f>
        <v/>
      </c>
      <c r="F158" s="98" t="str">
        <f>IFERROR(IF(VLOOKUP($A158,'Annex 2 Designated EHV charges'!$D:$P,11,FALSE)=0,"",VLOOKUP($A158,'Annex 2 Designated EHV charges'!$D:$P,11,FALSE)),"")</f>
        <v/>
      </c>
      <c r="G158" s="99" t="str">
        <f>IFERROR(IF(VLOOKUP($A158,'Annex 2 Designated EHV charges'!$D:$P,12,FALSE)=0,"",VLOOKUP($A158,'Annex 2 Designated EHV charges'!$D:$P,12,FALSE)),"")</f>
        <v/>
      </c>
      <c r="H158" s="99" t="str">
        <f>IFERROR(IF(VLOOKUP($A158,'Annex 2 Designated EHV charges'!$D:$P,13,FALSE)=0,"",VLOOKUP($A158,'Annex 2 Designated EHV charges'!$D:$P,13,FALSE)),"")</f>
        <v/>
      </c>
    </row>
    <row r="159" spans="1:8" x14ac:dyDescent="0.2">
      <c r="A159" s="96" t="str">
        <f t="array" ref="A159">IFERROR(INDEX('Annex 2 Designated EHV charges'!$D$10:$D$10, MATCH(0, IF(ISBLANK('Annex 2 Designated EHV charges'!$D$10:$D$10),1, COUNTIF(A$4:$A158, 'Annex 2 Designated EHV charges'!$D$10:$D$10)), 0)),"")</f>
        <v/>
      </c>
      <c r="B159" s="95" t="str">
        <f>IF($A159="","",VLOOKUP($A159,'Annex 2 Designated EHV charges'!$D:$O,2,0))</f>
        <v/>
      </c>
      <c r="C159" s="96" t="str">
        <f>IF($A159="","",VLOOKUP($A159,'Annex 2 Designated EHV charges'!$D:$O,3,0))</f>
        <v/>
      </c>
      <c r="D159" s="95" t="str">
        <f>IF($A159="","",VLOOKUP($A159,'Annex 2 Designated EHV charges'!$D:$O,4,0))</f>
        <v/>
      </c>
      <c r="E159" s="97" t="str">
        <f>IFERROR(IF(VLOOKUP($A159,'Annex 2 Designated EHV charges'!$D:$P,10,FALSE)=0,"",VLOOKUP($A159,'Annex 2 Designated EHV charges'!$D:$P,10,FALSE)),"")</f>
        <v/>
      </c>
      <c r="F159" s="98" t="str">
        <f>IFERROR(IF(VLOOKUP($A159,'Annex 2 Designated EHV charges'!$D:$P,11,FALSE)=0,"",VLOOKUP($A159,'Annex 2 Designated EHV charges'!$D:$P,11,FALSE)),"")</f>
        <v/>
      </c>
      <c r="G159" s="99" t="str">
        <f>IFERROR(IF(VLOOKUP($A159,'Annex 2 Designated EHV charges'!$D:$P,12,FALSE)=0,"",VLOOKUP($A159,'Annex 2 Designated EHV charges'!$D:$P,12,FALSE)),"")</f>
        <v/>
      </c>
      <c r="H159" s="99" t="str">
        <f>IFERROR(IF(VLOOKUP($A159,'Annex 2 Designated EHV charges'!$D:$P,13,FALSE)=0,"",VLOOKUP($A159,'Annex 2 Designated EHV charges'!$D:$P,13,FALSE)),"")</f>
        <v/>
      </c>
    </row>
    <row r="160" spans="1:8" x14ac:dyDescent="0.2">
      <c r="A160" s="96" t="str">
        <f t="array" ref="A160">IFERROR(INDEX('Annex 2 Designated EHV charges'!$D$10:$D$10, MATCH(0, IF(ISBLANK('Annex 2 Designated EHV charges'!$D$10:$D$10),1, COUNTIF(A$4:$A159, 'Annex 2 Designated EHV charges'!$D$10:$D$10)), 0)),"")</f>
        <v/>
      </c>
      <c r="B160" s="95" t="str">
        <f>IF($A160="","",VLOOKUP($A160,'Annex 2 Designated EHV charges'!$D:$O,2,0))</f>
        <v/>
      </c>
      <c r="C160" s="96" t="str">
        <f>IF($A160="","",VLOOKUP($A160,'Annex 2 Designated EHV charges'!$D:$O,3,0))</f>
        <v/>
      </c>
      <c r="D160" s="95" t="str">
        <f>IF($A160="","",VLOOKUP($A160,'Annex 2 Designated EHV charges'!$D:$O,4,0))</f>
        <v/>
      </c>
      <c r="E160" s="97" t="str">
        <f>IFERROR(IF(VLOOKUP($A160,'Annex 2 Designated EHV charges'!$D:$P,10,FALSE)=0,"",VLOOKUP($A160,'Annex 2 Designated EHV charges'!$D:$P,10,FALSE)),"")</f>
        <v/>
      </c>
      <c r="F160" s="98" t="str">
        <f>IFERROR(IF(VLOOKUP($A160,'Annex 2 Designated EHV charges'!$D:$P,11,FALSE)=0,"",VLOOKUP($A160,'Annex 2 Designated EHV charges'!$D:$P,11,FALSE)),"")</f>
        <v/>
      </c>
      <c r="G160" s="99" t="str">
        <f>IFERROR(IF(VLOOKUP($A160,'Annex 2 Designated EHV charges'!$D:$P,12,FALSE)=0,"",VLOOKUP($A160,'Annex 2 Designated EHV charges'!$D:$P,12,FALSE)),"")</f>
        <v/>
      </c>
      <c r="H160" s="99" t="str">
        <f>IFERROR(IF(VLOOKUP($A160,'Annex 2 Designated EHV charges'!$D:$P,13,FALSE)=0,"",VLOOKUP($A160,'Annex 2 Designated EHV charges'!$D:$P,13,FALSE)),"")</f>
        <v/>
      </c>
    </row>
    <row r="161" spans="1:8" x14ac:dyDescent="0.2">
      <c r="A161" s="96" t="str">
        <f t="array" ref="A161">IFERROR(INDEX('Annex 2 Designated EHV charges'!$D$10:$D$10, MATCH(0, IF(ISBLANK('Annex 2 Designated EHV charges'!$D$10:$D$10),1, COUNTIF(A$4:$A160, 'Annex 2 Designated EHV charges'!$D$10:$D$10)), 0)),"")</f>
        <v/>
      </c>
      <c r="B161" s="95" t="str">
        <f>IF($A161="","",VLOOKUP($A161,'Annex 2 Designated EHV charges'!$D:$O,2,0))</f>
        <v/>
      </c>
      <c r="C161" s="96" t="str">
        <f>IF($A161="","",VLOOKUP($A161,'Annex 2 Designated EHV charges'!$D:$O,3,0))</f>
        <v/>
      </c>
      <c r="D161" s="95" t="str">
        <f>IF($A161="","",VLOOKUP($A161,'Annex 2 Designated EHV charges'!$D:$O,4,0))</f>
        <v/>
      </c>
      <c r="E161" s="97" t="str">
        <f>IFERROR(IF(VLOOKUP($A161,'Annex 2 Designated EHV charges'!$D:$P,10,FALSE)=0,"",VLOOKUP($A161,'Annex 2 Designated EHV charges'!$D:$P,10,FALSE)),"")</f>
        <v/>
      </c>
      <c r="F161" s="98" t="str">
        <f>IFERROR(IF(VLOOKUP($A161,'Annex 2 Designated EHV charges'!$D:$P,11,FALSE)=0,"",VLOOKUP($A161,'Annex 2 Designated EHV charges'!$D:$P,11,FALSE)),"")</f>
        <v/>
      </c>
      <c r="G161" s="99" t="str">
        <f>IFERROR(IF(VLOOKUP($A161,'Annex 2 Designated EHV charges'!$D:$P,12,FALSE)=0,"",VLOOKUP($A161,'Annex 2 Designated EHV charges'!$D:$P,12,FALSE)),"")</f>
        <v/>
      </c>
      <c r="H161" s="99" t="str">
        <f>IFERROR(IF(VLOOKUP($A161,'Annex 2 Designated EHV charges'!$D:$P,13,FALSE)=0,"",VLOOKUP($A161,'Annex 2 Designated EHV charges'!$D:$P,13,FALSE)),"")</f>
        <v/>
      </c>
    </row>
    <row r="162" spans="1:8" x14ac:dyDescent="0.2">
      <c r="A162" s="96" t="str">
        <f t="array" ref="A162">IFERROR(INDEX('Annex 2 Designated EHV charges'!$D$10:$D$10, MATCH(0, IF(ISBLANK('Annex 2 Designated EHV charges'!$D$10:$D$10),1, COUNTIF(A$4:$A161, 'Annex 2 Designated EHV charges'!$D$10:$D$10)), 0)),"")</f>
        <v/>
      </c>
      <c r="B162" s="95" t="str">
        <f>IF($A162="","",VLOOKUP($A162,'Annex 2 Designated EHV charges'!$D:$O,2,0))</f>
        <v/>
      </c>
      <c r="C162" s="96" t="str">
        <f>IF($A162="","",VLOOKUP($A162,'Annex 2 Designated EHV charges'!$D:$O,3,0))</f>
        <v/>
      </c>
      <c r="D162" s="95" t="str">
        <f>IF($A162="","",VLOOKUP($A162,'Annex 2 Designated EHV charges'!$D:$O,4,0))</f>
        <v/>
      </c>
      <c r="E162" s="97" t="str">
        <f>IFERROR(IF(VLOOKUP($A162,'Annex 2 Designated EHV charges'!$D:$P,10,FALSE)=0,"",VLOOKUP($A162,'Annex 2 Designated EHV charges'!$D:$P,10,FALSE)),"")</f>
        <v/>
      </c>
      <c r="F162" s="98" t="str">
        <f>IFERROR(IF(VLOOKUP($A162,'Annex 2 Designated EHV charges'!$D:$P,11,FALSE)=0,"",VLOOKUP($A162,'Annex 2 Designated EHV charges'!$D:$P,11,FALSE)),"")</f>
        <v/>
      </c>
      <c r="G162" s="99" t="str">
        <f>IFERROR(IF(VLOOKUP($A162,'Annex 2 Designated EHV charges'!$D:$P,12,FALSE)=0,"",VLOOKUP($A162,'Annex 2 Designated EHV charges'!$D:$P,12,FALSE)),"")</f>
        <v/>
      </c>
      <c r="H162" s="99" t="str">
        <f>IFERROR(IF(VLOOKUP($A162,'Annex 2 Designated EHV charges'!$D:$P,13,FALSE)=0,"",VLOOKUP($A162,'Annex 2 Designated EHV charges'!$D:$P,13,FALSE)),"")</f>
        <v/>
      </c>
    </row>
    <row r="163" spans="1:8" x14ac:dyDescent="0.2">
      <c r="A163" s="96" t="str">
        <f t="array" ref="A163">IFERROR(INDEX('Annex 2 Designated EHV charges'!$D$10:$D$10, MATCH(0, IF(ISBLANK('Annex 2 Designated EHV charges'!$D$10:$D$10),1, COUNTIF(A$4:$A162, 'Annex 2 Designated EHV charges'!$D$10:$D$10)), 0)),"")</f>
        <v/>
      </c>
      <c r="B163" s="95" t="str">
        <f>IF($A163="","",VLOOKUP($A163,'Annex 2 Designated EHV charges'!$D:$O,2,0))</f>
        <v/>
      </c>
      <c r="C163" s="96" t="str">
        <f>IF($A163="","",VLOOKUP($A163,'Annex 2 Designated EHV charges'!$D:$O,3,0))</f>
        <v/>
      </c>
      <c r="D163" s="95" t="str">
        <f>IF($A163="","",VLOOKUP($A163,'Annex 2 Designated EHV charges'!$D:$O,4,0))</f>
        <v/>
      </c>
      <c r="E163" s="97" t="str">
        <f>IFERROR(IF(VLOOKUP($A163,'Annex 2 Designated EHV charges'!$D:$P,10,FALSE)=0,"",VLOOKUP($A163,'Annex 2 Designated EHV charges'!$D:$P,10,FALSE)),"")</f>
        <v/>
      </c>
      <c r="F163" s="98" t="str">
        <f>IFERROR(IF(VLOOKUP($A163,'Annex 2 Designated EHV charges'!$D:$P,11,FALSE)=0,"",VLOOKUP($A163,'Annex 2 Designated EHV charges'!$D:$P,11,FALSE)),"")</f>
        <v/>
      </c>
      <c r="G163" s="99" t="str">
        <f>IFERROR(IF(VLOOKUP($A163,'Annex 2 Designated EHV charges'!$D:$P,12,FALSE)=0,"",VLOOKUP($A163,'Annex 2 Designated EHV charges'!$D:$P,12,FALSE)),"")</f>
        <v/>
      </c>
      <c r="H163" s="99" t="str">
        <f>IFERROR(IF(VLOOKUP($A163,'Annex 2 Designated EHV charges'!$D:$P,13,FALSE)=0,"",VLOOKUP($A163,'Annex 2 Designated EHV charges'!$D:$P,13,FALSE)),"")</f>
        <v/>
      </c>
    </row>
    <row r="164" spans="1:8" x14ac:dyDescent="0.2">
      <c r="A164" s="96" t="str">
        <f t="array" ref="A164">IFERROR(INDEX('Annex 2 Designated EHV charges'!$D$10:$D$10, MATCH(0, IF(ISBLANK('Annex 2 Designated EHV charges'!$D$10:$D$10),1, COUNTIF(A$4:$A163, 'Annex 2 Designated EHV charges'!$D$10:$D$10)), 0)),"")</f>
        <v/>
      </c>
      <c r="B164" s="95" t="str">
        <f>IF($A164="","",VLOOKUP($A164,'Annex 2 Designated EHV charges'!$D:$O,2,0))</f>
        <v/>
      </c>
      <c r="C164" s="96" t="str">
        <f>IF($A164="","",VLOOKUP($A164,'Annex 2 Designated EHV charges'!$D:$O,3,0))</f>
        <v/>
      </c>
      <c r="D164" s="95" t="str">
        <f>IF($A164="","",VLOOKUP($A164,'Annex 2 Designated EHV charges'!$D:$O,4,0))</f>
        <v/>
      </c>
      <c r="E164" s="97" t="str">
        <f>IFERROR(IF(VLOOKUP($A164,'Annex 2 Designated EHV charges'!$D:$P,10,FALSE)=0,"",VLOOKUP($A164,'Annex 2 Designated EHV charges'!$D:$P,10,FALSE)),"")</f>
        <v/>
      </c>
      <c r="F164" s="98" t="str">
        <f>IFERROR(IF(VLOOKUP($A164,'Annex 2 Designated EHV charges'!$D:$P,11,FALSE)=0,"",VLOOKUP($A164,'Annex 2 Designated EHV charges'!$D:$P,11,FALSE)),"")</f>
        <v/>
      </c>
      <c r="G164" s="99" t="str">
        <f>IFERROR(IF(VLOOKUP($A164,'Annex 2 Designated EHV charges'!$D:$P,12,FALSE)=0,"",VLOOKUP($A164,'Annex 2 Designated EHV charges'!$D:$P,12,FALSE)),"")</f>
        <v/>
      </c>
      <c r="H164" s="99" t="str">
        <f>IFERROR(IF(VLOOKUP($A164,'Annex 2 Designated EHV charges'!$D:$P,13,FALSE)=0,"",VLOOKUP($A164,'Annex 2 Designated EHV charges'!$D:$P,13,FALSE)),"")</f>
        <v/>
      </c>
    </row>
    <row r="165" spans="1:8" x14ac:dyDescent="0.2">
      <c r="A165" s="96" t="str">
        <f t="array" ref="A165">IFERROR(INDEX('Annex 2 Designated EHV charges'!$D$10:$D$10, MATCH(0, IF(ISBLANK('Annex 2 Designated EHV charges'!$D$10:$D$10),1, COUNTIF(A$4:$A164, 'Annex 2 Designated EHV charges'!$D$10:$D$10)), 0)),"")</f>
        <v/>
      </c>
      <c r="B165" s="95" t="str">
        <f>IF($A165="","",VLOOKUP($A165,'Annex 2 Designated EHV charges'!$D:$O,2,0))</f>
        <v/>
      </c>
      <c r="C165" s="96" t="str">
        <f>IF($A165="","",VLOOKUP($A165,'Annex 2 Designated EHV charges'!$D:$O,3,0))</f>
        <v/>
      </c>
      <c r="D165" s="95" t="str">
        <f>IF($A165="","",VLOOKUP($A165,'Annex 2 Designated EHV charges'!$D:$O,4,0))</f>
        <v/>
      </c>
      <c r="E165" s="97" t="str">
        <f>IFERROR(IF(VLOOKUP($A165,'Annex 2 Designated EHV charges'!$D:$P,10,FALSE)=0,"",VLOOKUP($A165,'Annex 2 Designated EHV charges'!$D:$P,10,FALSE)),"")</f>
        <v/>
      </c>
      <c r="F165" s="98" t="str">
        <f>IFERROR(IF(VLOOKUP($A165,'Annex 2 Designated EHV charges'!$D:$P,11,FALSE)=0,"",VLOOKUP($A165,'Annex 2 Designated EHV charges'!$D:$P,11,FALSE)),"")</f>
        <v/>
      </c>
      <c r="G165" s="99" t="str">
        <f>IFERROR(IF(VLOOKUP($A165,'Annex 2 Designated EHV charges'!$D:$P,12,FALSE)=0,"",VLOOKUP($A165,'Annex 2 Designated EHV charges'!$D:$P,12,FALSE)),"")</f>
        <v/>
      </c>
      <c r="H165" s="99" t="str">
        <f>IFERROR(IF(VLOOKUP($A165,'Annex 2 Designated EHV charges'!$D:$P,13,FALSE)=0,"",VLOOKUP($A165,'Annex 2 Designated EHV charges'!$D:$P,13,FALSE)),"")</f>
        <v/>
      </c>
    </row>
    <row r="166" spans="1:8" x14ac:dyDescent="0.2">
      <c r="A166" s="96" t="str">
        <f t="array" ref="A166">IFERROR(INDEX('Annex 2 Designated EHV charges'!$D$10:$D$10, MATCH(0, IF(ISBLANK('Annex 2 Designated EHV charges'!$D$10:$D$10),1, COUNTIF(A$4:$A165, 'Annex 2 Designated EHV charges'!$D$10:$D$10)), 0)),"")</f>
        <v/>
      </c>
      <c r="B166" s="95" t="str">
        <f>IF($A166="","",VLOOKUP($A166,'Annex 2 Designated EHV charges'!$D:$O,2,0))</f>
        <v/>
      </c>
      <c r="C166" s="96" t="str">
        <f>IF($A166="","",VLOOKUP($A166,'Annex 2 Designated EHV charges'!$D:$O,3,0))</f>
        <v/>
      </c>
      <c r="D166" s="95" t="str">
        <f>IF($A166="","",VLOOKUP($A166,'Annex 2 Designated EHV charges'!$D:$O,4,0))</f>
        <v/>
      </c>
      <c r="E166" s="97" t="str">
        <f>IFERROR(IF(VLOOKUP($A166,'Annex 2 Designated EHV charges'!$D:$P,10,FALSE)=0,"",VLOOKUP($A166,'Annex 2 Designated EHV charges'!$D:$P,10,FALSE)),"")</f>
        <v/>
      </c>
      <c r="F166" s="98" t="str">
        <f>IFERROR(IF(VLOOKUP($A166,'Annex 2 Designated EHV charges'!$D:$P,11,FALSE)=0,"",VLOOKUP($A166,'Annex 2 Designated EHV charges'!$D:$P,11,FALSE)),"")</f>
        <v/>
      </c>
      <c r="G166" s="99" t="str">
        <f>IFERROR(IF(VLOOKUP($A166,'Annex 2 Designated EHV charges'!$D:$P,12,FALSE)=0,"",VLOOKUP($A166,'Annex 2 Designated EHV charges'!$D:$P,12,FALSE)),"")</f>
        <v/>
      </c>
      <c r="H166" s="99" t="str">
        <f>IFERROR(IF(VLOOKUP($A166,'Annex 2 Designated EHV charges'!$D:$P,13,FALSE)=0,"",VLOOKUP($A166,'Annex 2 Designated EHV charges'!$D:$P,13,FALSE)),"")</f>
        <v/>
      </c>
    </row>
    <row r="167" spans="1:8" x14ac:dyDescent="0.2">
      <c r="A167" s="96" t="str">
        <f t="array" ref="A167">IFERROR(INDEX('Annex 2 Designated EHV charges'!$D$10:$D$10, MATCH(0, IF(ISBLANK('Annex 2 Designated EHV charges'!$D$10:$D$10),1, COUNTIF(A$4:$A166, 'Annex 2 Designated EHV charges'!$D$10:$D$10)), 0)),"")</f>
        <v/>
      </c>
      <c r="B167" s="95" t="str">
        <f>IF($A167="","",VLOOKUP($A167,'Annex 2 Designated EHV charges'!$D:$O,2,0))</f>
        <v/>
      </c>
      <c r="C167" s="96" t="str">
        <f>IF($A167="","",VLOOKUP($A167,'Annex 2 Designated EHV charges'!$D:$O,3,0))</f>
        <v/>
      </c>
      <c r="D167" s="95" t="str">
        <f>IF($A167="","",VLOOKUP($A167,'Annex 2 Designated EHV charges'!$D:$O,4,0))</f>
        <v/>
      </c>
      <c r="E167" s="97" t="str">
        <f>IFERROR(IF(VLOOKUP($A167,'Annex 2 Designated EHV charges'!$D:$P,10,FALSE)=0,"",VLOOKUP($A167,'Annex 2 Designated EHV charges'!$D:$P,10,FALSE)),"")</f>
        <v/>
      </c>
      <c r="F167" s="98" t="str">
        <f>IFERROR(IF(VLOOKUP($A167,'Annex 2 Designated EHV charges'!$D:$P,11,FALSE)=0,"",VLOOKUP($A167,'Annex 2 Designated EHV charges'!$D:$P,11,FALSE)),"")</f>
        <v/>
      </c>
      <c r="G167" s="99" t="str">
        <f>IFERROR(IF(VLOOKUP($A167,'Annex 2 Designated EHV charges'!$D:$P,12,FALSE)=0,"",VLOOKUP($A167,'Annex 2 Designated EHV charges'!$D:$P,12,FALSE)),"")</f>
        <v/>
      </c>
      <c r="H167" s="99" t="str">
        <f>IFERROR(IF(VLOOKUP($A167,'Annex 2 Designated EHV charges'!$D:$P,13,FALSE)=0,"",VLOOKUP($A167,'Annex 2 Designated EHV charges'!$D:$P,13,FALSE)),"")</f>
        <v/>
      </c>
    </row>
    <row r="168" spans="1:8" x14ac:dyDescent="0.2">
      <c r="A168" s="96" t="str">
        <f t="array" ref="A168">IFERROR(INDEX('Annex 2 Designated EHV charges'!$D$10:$D$10, MATCH(0, IF(ISBLANK('Annex 2 Designated EHV charges'!$D$10:$D$10),1, COUNTIF(A$4:$A167, 'Annex 2 Designated EHV charges'!$D$10:$D$10)), 0)),"")</f>
        <v/>
      </c>
      <c r="B168" s="95" t="str">
        <f>IF($A168="","",VLOOKUP($A168,'Annex 2 Designated EHV charges'!$D:$O,2,0))</f>
        <v/>
      </c>
      <c r="C168" s="96" t="str">
        <f>IF($A168="","",VLOOKUP($A168,'Annex 2 Designated EHV charges'!$D:$O,3,0))</f>
        <v/>
      </c>
      <c r="D168" s="95" t="str">
        <f>IF($A168="","",VLOOKUP($A168,'Annex 2 Designated EHV charges'!$D:$O,4,0))</f>
        <v/>
      </c>
      <c r="E168" s="97" t="str">
        <f>IFERROR(IF(VLOOKUP($A168,'Annex 2 Designated EHV charges'!$D:$P,10,FALSE)=0,"",VLOOKUP($A168,'Annex 2 Designated EHV charges'!$D:$P,10,FALSE)),"")</f>
        <v/>
      </c>
      <c r="F168" s="98" t="str">
        <f>IFERROR(IF(VLOOKUP($A168,'Annex 2 Designated EHV charges'!$D:$P,11,FALSE)=0,"",VLOOKUP($A168,'Annex 2 Designated EHV charges'!$D:$P,11,FALSE)),"")</f>
        <v/>
      </c>
      <c r="G168" s="99" t="str">
        <f>IFERROR(IF(VLOOKUP($A168,'Annex 2 Designated EHV charges'!$D:$P,12,FALSE)=0,"",VLOOKUP($A168,'Annex 2 Designated EHV charges'!$D:$P,12,FALSE)),"")</f>
        <v/>
      </c>
      <c r="H168" s="99" t="str">
        <f>IFERROR(IF(VLOOKUP($A168,'Annex 2 Designated EHV charges'!$D:$P,13,FALSE)=0,"",VLOOKUP($A168,'Annex 2 Designated EHV charges'!$D:$P,13,FALSE)),"")</f>
        <v/>
      </c>
    </row>
    <row r="169" spans="1:8" x14ac:dyDescent="0.2">
      <c r="A169" s="96" t="str">
        <f t="array" ref="A169">IFERROR(INDEX('Annex 2 Designated EHV charges'!$D$10:$D$10, MATCH(0, IF(ISBLANK('Annex 2 Designated EHV charges'!$D$10:$D$10),1, COUNTIF(A$4:$A168, 'Annex 2 Designated EHV charges'!$D$10:$D$10)), 0)),"")</f>
        <v/>
      </c>
      <c r="B169" s="95" t="str">
        <f>IF($A169="","",VLOOKUP($A169,'Annex 2 Designated EHV charges'!$D:$O,2,0))</f>
        <v/>
      </c>
      <c r="C169" s="96" t="str">
        <f>IF($A169="","",VLOOKUP($A169,'Annex 2 Designated EHV charges'!$D:$O,3,0))</f>
        <v/>
      </c>
      <c r="D169" s="95" t="str">
        <f>IF($A169="","",VLOOKUP($A169,'Annex 2 Designated EHV charges'!$D:$O,4,0))</f>
        <v/>
      </c>
      <c r="E169" s="97" t="str">
        <f>IFERROR(IF(VLOOKUP($A169,'Annex 2 Designated EHV charges'!$D:$P,10,FALSE)=0,"",VLOOKUP($A169,'Annex 2 Designated EHV charges'!$D:$P,10,FALSE)),"")</f>
        <v/>
      </c>
      <c r="F169" s="98" t="str">
        <f>IFERROR(IF(VLOOKUP($A169,'Annex 2 Designated EHV charges'!$D:$P,11,FALSE)=0,"",VLOOKUP($A169,'Annex 2 Designated EHV charges'!$D:$P,11,FALSE)),"")</f>
        <v/>
      </c>
      <c r="G169" s="99" t="str">
        <f>IFERROR(IF(VLOOKUP($A169,'Annex 2 Designated EHV charges'!$D:$P,12,FALSE)=0,"",VLOOKUP($A169,'Annex 2 Designated EHV charges'!$D:$P,12,FALSE)),"")</f>
        <v/>
      </c>
      <c r="H169" s="99" t="str">
        <f>IFERROR(IF(VLOOKUP($A169,'Annex 2 Designated EHV charges'!$D:$P,13,FALSE)=0,"",VLOOKUP($A169,'Annex 2 Designated EHV charges'!$D:$P,13,FALSE)),"")</f>
        <v/>
      </c>
    </row>
    <row r="170" spans="1:8" x14ac:dyDescent="0.2">
      <c r="A170" s="96" t="str">
        <f t="array" ref="A170">IFERROR(INDEX('Annex 2 Designated EHV charges'!$D$10:$D$10, MATCH(0, IF(ISBLANK('Annex 2 Designated EHV charges'!$D$10:$D$10),1, COUNTIF(A$4:$A169, 'Annex 2 Designated EHV charges'!$D$10:$D$10)), 0)),"")</f>
        <v/>
      </c>
      <c r="B170" s="95" t="str">
        <f>IF($A170="","",VLOOKUP($A170,'Annex 2 Designated EHV charges'!$D:$O,2,0))</f>
        <v/>
      </c>
      <c r="C170" s="96" t="str">
        <f>IF($A170="","",VLOOKUP($A170,'Annex 2 Designated EHV charges'!$D:$O,3,0))</f>
        <v/>
      </c>
      <c r="D170" s="95" t="str">
        <f>IF($A170="","",VLOOKUP($A170,'Annex 2 Designated EHV charges'!$D:$O,4,0))</f>
        <v/>
      </c>
      <c r="E170" s="97" t="str">
        <f>IFERROR(IF(VLOOKUP($A170,'Annex 2 Designated EHV charges'!$D:$P,10,FALSE)=0,"",VLOOKUP($A170,'Annex 2 Designated EHV charges'!$D:$P,10,FALSE)),"")</f>
        <v/>
      </c>
      <c r="F170" s="98" t="str">
        <f>IFERROR(IF(VLOOKUP($A170,'Annex 2 Designated EHV charges'!$D:$P,11,FALSE)=0,"",VLOOKUP($A170,'Annex 2 Designated EHV charges'!$D:$P,11,FALSE)),"")</f>
        <v/>
      </c>
      <c r="G170" s="99" t="str">
        <f>IFERROR(IF(VLOOKUP($A170,'Annex 2 Designated EHV charges'!$D:$P,12,FALSE)=0,"",VLOOKUP($A170,'Annex 2 Designated EHV charges'!$D:$P,12,FALSE)),"")</f>
        <v/>
      </c>
      <c r="H170" s="99" t="str">
        <f>IFERROR(IF(VLOOKUP($A170,'Annex 2 Designated EHV charges'!$D:$P,13,FALSE)=0,"",VLOOKUP($A170,'Annex 2 Designated EHV charges'!$D:$P,13,FALSE)),"")</f>
        <v/>
      </c>
    </row>
    <row r="171" spans="1:8" x14ac:dyDescent="0.2">
      <c r="A171" s="96" t="str">
        <f t="array" ref="A171">IFERROR(INDEX('Annex 2 Designated EHV charges'!$D$10:$D$10, MATCH(0, IF(ISBLANK('Annex 2 Designated EHV charges'!$D$10:$D$10),1, COUNTIF(A$4:$A170, 'Annex 2 Designated EHV charges'!$D$10:$D$10)), 0)),"")</f>
        <v/>
      </c>
      <c r="B171" s="95" t="str">
        <f>IF($A171="","",VLOOKUP($A171,'Annex 2 Designated EHV charges'!$D:$O,2,0))</f>
        <v/>
      </c>
      <c r="C171" s="96" t="str">
        <f>IF($A171="","",VLOOKUP($A171,'Annex 2 Designated EHV charges'!$D:$O,3,0))</f>
        <v/>
      </c>
      <c r="D171" s="95" t="str">
        <f>IF($A171="","",VLOOKUP($A171,'Annex 2 Designated EHV charges'!$D:$O,4,0))</f>
        <v/>
      </c>
      <c r="E171" s="97" t="str">
        <f>IFERROR(IF(VLOOKUP($A171,'Annex 2 Designated EHV charges'!$D:$P,10,FALSE)=0,"",VLOOKUP($A171,'Annex 2 Designated EHV charges'!$D:$P,10,FALSE)),"")</f>
        <v/>
      </c>
      <c r="F171" s="98" t="str">
        <f>IFERROR(IF(VLOOKUP($A171,'Annex 2 Designated EHV charges'!$D:$P,11,FALSE)=0,"",VLOOKUP($A171,'Annex 2 Designated EHV charges'!$D:$P,11,FALSE)),"")</f>
        <v/>
      </c>
      <c r="G171" s="99" t="str">
        <f>IFERROR(IF(VLOOKUP($A171,'Annex 2 Designated EHV charges'!$D:$P,12,FALSE)=0,"",VLOOKUP($A171,'Annex 2 Designated EHV charges'!$D:$P,12,FALSE)),"")</f>
        <v/>
      </c>
      <c r="H171" s="99" t="str">
        <f>IFERROR(IF(VLOOKUP($A171,'Annex 2 Designated EHV charges'!$D:$P,13,FALSE)=0,"",VLOOKUP($A171,'Annex 2 Designated EHV charges'!$D:$P,13,FALSE)),"")</f>
        <v/>
      </c>
    </row>
    <row r="172" spans="1:8" x14ac:dyDescent="0.2">
      <c r="A172" s="96" t="str">
        <f t="array" ref="A172">IFERROR(INDEX('Annex 2 Designated EHV charges'!$D$10:$D$10, MATCH(0, IF(ISBLANK('Annex 2 Designated EHV charges'!$D$10:$D$10),1, COUNTIF(A$4:$A171, 'Annex 2 Designated EHV charges'!$D$10:$D$10)), 0)),"")</f>
        <v/>
      </c>
      <c r="B172" s="95" t="str">
        <f>IF($A172="","",VLOOKUP($A172,'Annex 2 Designated EHV charges'!$D:$O,2,0))</f>
        <v/>
      </c>
      <c r="C172" s="96" t="str">
        <f>IF($A172="","",VLOOKUP($A172,'Annex 2 Designated EHV charges'!$D:$O,3,0))</f>
        <v/>
      </c>
      <c r="D172" s="95" t="str">
        <f>IF($A172="","",VLOOKUP($A172,'Annex 2 Designated EHV charges'!$D:$O,4,0))</f>
        <v/>
      </c>
      <c r="E172" s="97" t="str">
        <f>IFERROR(IF(VLOOKUP($A172,'Annex 2 Designated EHV charges'!$D:$P,10,FALSE)=0,"",VLOOKUP($A172,'Annex 2 Designated EHV charges'!$D:$P,10,FALSE)),"")</f>
        <v/>
      </c>
      <c r="F172" s="98" t="str">
        <f>IFERROR(IF(VLOOKUP($A172,'Annex 2 Designated EHV charges'!$D:$P,11,FALSE)=0,"",VLOOKUP($A172,'Annex 2 Designated EHV charges'!$D:$P,11,FALSE)),"")</f>
        <v/>
      </c>
      <c r="G172" s="99" t="str">
        <f>IFERROR(IF(VLOOKUP($A172,'Annex 2 Designated EHV charges'!$D:$P,12,FALSE)=0,"",VLOOKUP($A172,'Annex 2 Designated EHV charges'!$D:$P,12,FALSE)),"")</f>
        <v/>
      </c>
      <c r="H172" s="99" t="str">
        <f>IFERROR(IF(VLOOKUP($A172,'Annex 2 Designated EHV charges'!$D:$P,13,FALSE)=0,"",VLOOKUP($A172,'Annex 2 Designated EHV charges'!$D:$P,13,FALSE)),"")</f>
        <v/>
      </c>
    </row>
    <row r="173" spans="1:8" x14ac:dyDescent="0.2">
      <c r="A173" s="96" t="str">
        <f t="array" ref="A173">IFERROR(INDEX('Annex 2 Designated EHV charges'!$D$10:$D$10, MATCH(0, IF(ISBLANK('Annex 2 Designated EHV charges'!$D$10:$D$10),1, COUNTIF(A$4:$A172, 'Annex 2 Designated EHV charges'!$D$10:$D$10)), 0)),"")</f>
        <v/>
      </c>
      <c r="B173" s="95" t="str">
        <f>IF($A173="","",VLOOKUP($A173,'Annex 2 Designated EHV charges'!$D:$O,2,0))</f>
        <v/>
      </c>
      <c r="C173" s="96" t="str">
        <f>IF($A173="","",VLOOKUP($A173,'Annex 2 Designated EHV charges'!$D:$O,3,0))</f>
        <v/>
      </c>
      <c r="D173" s="95" t="str">
        <f>IF($A173="","",VLOOKUP($A173,'Annex 2 Designated EHV charges'!$D:$O,4,0))</f>
        <v/>
      </c>
      <c r="E173" s="97" t="str">
        <f>IFERROR(IF(VLOOKUP($A173,'Annex 2 Designated EHV charges'!$D:$P,10,FALSE)=0,"",VLOOKUP($A173,'Annex 2 Designated EHV charges'!$D:$P,10,FALSE)),"")</f>
        <v/>
      </c>
      <c r="F173" s="98" t="str">
        <f>IFERROR(IF(VLOOKUP($A173,'Annex 2 Designated EHV charges'!$D:$P,11,FALSE)=0,"",VLOOKUP($A173,'Annex 2 Designated EHV charges'!$D:$P,11,FALSE)),"")</f>
        <v/>
      </c>
      <c r="G173" s="99" t="str">
        <f>IFERROR(IF(VLOOKUP($A173,'Annex 2 Designated EHV charges'!$D:$P,12,FALSE)=0,"",VLOOKUP($A173,'Annex 2 Designated EHV charges'!$D:$P,12,FALSE)),"")</f>
        <v/>
      </c>
      <c r="H173" s="99" t="str">
        <f>IFERROR(IF(VLOOKUP($A173,'Annex 2 Designated EHV charges'!$D:$P,13,FALSE)=0,"",VLOOKUP($A173,'Annex 2 Designated EHV charges'!$D:$P,13,FALSE)),"")</f>
        <v/>
      </c>
    </row>
    <row r="174" spans="1:8" x14ac:dyDescent="0.2">
      <c r="A174" s="96" t="str">
        <f t="array" ref="A174">IFERROR(INDEX('Annex 2 Designated EHV charges'!$D$10:$D$10, MATCH(0, IF(ISBLANK('Annex 2 Designated EHV charges'!$D$10:$D$10),1, COUNTIF(A$4:$A173, 'Annex 2 Designated EHV charges'!$D$10:$D$10)), 0)),"")</f>
        <v/>
      </c>
      <c r="B174" s="95" t="str">
        <f>IF($A174="","",VLOOKUP($A174,'Annex 2 Designated EHV charges'!$D:$O,2,0))</f>
        <v/>
      </c>
      <c r="C174" s="96" t="str">
        <f>IF($A174="","",VLOOKUP($A174,'Annex 2 Designated EHV charges'!$D:$O,3,0))</f>
        <v/>
      </c>
      <c r="D174" s="95" t="str">
        <f>IF($A174="","",VLOOKUP($A174,'Annex 2 Designated EHV charges'!$D:$O,4,0))</f>
        <v/>
      </c>
      <c r="E174" s="97" t="str">
        <f>IFERROR(IF(VLOOKUP($A174,'Annex 2 Designated EHV charges'!$D:$P,10,FALSE)=0,"",VLOOKUP($A174,'Annex 2 Designated EHV charges'!$D:$P,10,FALSE)),"")</f>
        <v/>
      </c>
      <c r="F174" s="98" t="str">
        <f>IFERROR(IF(VLOOKUP($A174,'Annex 2 Designated EHV charges'!$D:$P,11,FALSE)=0,"",VLOOKUP($A174,'Annex 2 Designated EHV charges'!$D:$P,11,FALSE)),"")</f>
        <v/>
      </c>
      <c r="G174" s="99" t="str">
        <f>IFERROR(IF(VLOOKUP($A174,'Annex 2 Designated EHV charges'!$D:$P,12,FALSE)=0,"",VLOOKUP($A174,'Annex 2 Designated EHV charges'!$D:$P,12,FALSE)),"")</f>
        <v/>
      </c>
      <c r="H174" s="99" t="str">
        <f>IFERROR(IF(VLOOKUP($A174,'Annex 2 Designated EHV charges'!$D:$P,13,FALSE)=0,"",VLOOKUP($A174,'Annex 2 Designated EHV charges'!$D:$P,13,FALSE)),"")</f>
        <v/>
      </c>
    </row>
    <row r="175" spans="1:8" x14ac:dyDescent="0.2">
      <c r="A175" s="96" t="str">
        <f t="array" ref="A175">IFERROR(INDEX('Annex 2 Designated EHV charges'!$D$10:$D$10, MATCH(0, IF(ISBLANK('Annex 2 Designated EHV charges'!$D$10:$D$10),1, COUNTIF(A$4:$A174, 'Annex 2 Designated EHV charges'!$D$10:$D$10)), 0)),"")</f>
        <v/>
      </c>
      <c r="B175" s="95" t="str">
        <f>IF($A175="","",VLOOKUP($A175,'Annex 2 Designated EHV charges'!$D:$O,2,0))</f>
        <v/>
      </c>
      <c r="C175" s="96" t="str">
        <f>IF($A175="","",VLOOKUP($A175,'Annex 2 Designated EHV charges'!$D:$O,3,0))</f>
        <v/>
      </c>
      <c r="D175" s="95" t="str">
        <f>IF($A175="","",VLOOKUP($A175,'Annex 2 Designated EHV charges'!$D:$O,4,0))</f>
        <v/>
      </c>
      <c r="E175" s="97" t="str">
        <f>IFERROR(IF(VLOOKUP($A175,'Annex 2 Designated EHV charges'!$D:$P,10,FALSE)=0,"",VLOOKUP($A175,'Annex 2 Designated EHV charges'!$D:$P,10,FALSE)),"")</f>
        <v/>
      </c>
      <c r="F175" s="98" t="str">
        <f>IFERROR(IF(VLOOKUP($A175,'Annex 2 Designated EHV charges'!$D:$P,11,FALSE)=0,"",VLOOKUP($A175,'Annex 2 Designated EHV charges'!$D:$P,11,FALSE)),"")</f>
        <v/>
      </c>
      <c r="G175" s="99" t="str">
        <f>IFERROR(IF(VLOOKUP($A175,'Annex 2 Designated EHV charges'!$D:$P,12,FALSE)=0,"",VLOOKUP($A175,'Annex 2 Designated EHV charges'!$D:$P,12,FALSE)),"")</f>
        <v/>
      </c>
      <c r="H175" s="99" t="str">
        <f>IFERROR(IF(VLOOKUP($A175,'Annex 2 Designated EHV charges'!$D:$P,13,FALSE)=0,"",VLOOKUP($A175,'Annex 2 Designated EHV charges'!$D:$P,13,FALSE)),"")</f>
        <v/>
      </c>
    </row>
    <row r="176" spans="1:8" x14ac:dyDescent="0.2">
      <c r="A176" s="96" t="str">
        <f t="array" ref="A176">IFERROR(INDEX('Annex 2 Designated EHV charges'!$D$10:$D$10, MATCH(0, IF(ISBLANK('Annex 2 Designated EHV charges'!$D$10:$D$10),1, COUNTIF(A$4:$A175, 'Annex 2 Designated EHV charges'!$D$10:$D$10)), 0)),"")</f>
        <v/>
      </c>
      <c r="B176" s="95" t="str">
        <f>IF($A176="","",VLOOKUP($A176,'Annex 2 Designated EHV charges'!$D:$O,2,0))</f>
        <v/>
      </c>
      <c r="C176" s="96" t="str">
        <f>IF($A176="","",VLOOKUP($A176,'Annex 2 Designated EHV charges'!$D:$O,3,0))</f>
        <v/>
      </c>
      <c r="D176" s="95" t="str">
        <f>IF($A176="","",VLOOKUP($A176,'Annex 2 Designated EHV charges'!$D:$O,4,0))</f>
        <v/>
      </c>
      <c r="E176" s="97" t="str">
        <f>IFERROR(IF(VLOOKUP($A176,'Annex 2 Designated EHV charges'!$D:$P,10,FALSE)=0,"",VLOOKUP($A176,'Annex 2 Designated EHV charges'!$D:$P,10,FALSE)),"")</f>
        <v/>
      </c>
      <c r="F176" s="98" t="str">
        <f>IFERROR(IF(VLOOKUP($A176,'Annex 2 Designated EHV charges'!$D:$P,11,FALSE)=0,"",VLOOKUP($A176,'Annex 2 Designated EHV charges'!$D:$P,11,FALSE)),"")</f>
        <v/>
      </c>
      <c r="G176" s="99" t="str">
        <f>IFERROR(IF(VLOOKUP($A176,'Annex 2 Designated EHV charges'!$D:$P,12,FALSE)=0,"",VLOOKUP($A176,'Annex 2 Designated EHV charges'!$D:$P,12,FALSE)),"")</f>
        <v/>
      </c>
      <c r="H176" s="99" t="str">
        <f>IFERROR(IF(VLOOKUP($A176,'Annex 2 Designated EHV charges'!$D:$P,13,FALSE)=0,"",VLOOKUP($A176,'Annex 2 Designated EHV charges'!$D:$P,13,FALSE)),"")</f>
        <v/>
      </c>
    </row>
    <row r="177" spans="1:8" x14ac:dyDescent="0.2">
      <c r="A177" s="96" t="str">
        <f t="array" ref="A177">IFERROR(INDEX('Annex 2 Designated EHV charges'!$D$10:$D$10, MATCH(0, IF(ISBLANK('Annex 2 Designated EHV charges'!$D$10:$D$10),1, COUNTIF(A$4:$A176, 'Annex 2 Designated EHV charges'!$D$10:$D$10)), 0)),"")</f>
        <v/>
      </c>
      <c r="B177" s="95" t="str">
        <f>IF($A177="","",VLOOKUP($A177,'Annex 2 Designated EHV charges'!$D:$O,2,0))</f>
        <v/>
      </c>
      <c r="C177" s="96" t="str">
        <f>IF($A177="","",VLOOKUP($A177,'Annex 2 Designated EHV charges'!$D:$O,3,0))</f>
        <v/>
      </c>
      <c r="D177" s="95" t="str">
        <f>IF($A177="","",VLOOKUP($A177,'Annex 2 Designated EHV charges'!$D:$O,4,0))</f>
        <v/>
      </c>
      <c r="E177" s="97" t="str">
        <f>IFERROR(IF(VLOOKUP($A177,'Annex 2 Designated EHV charges'!$D:$P,10,FALSE)=0,"",VLOOKUP($A177,'Annex 2 Designated EHV charges'!$D:$P,10,FALSE)),"")</f>
        <v/>
      </c>
      <c r="F177" s="98" t="str">
        <f>IFERROR(IF(VLOOKUP($A177,'Annex 2 Designated EHV charges'!$D:$P,11,FALSE)=0,"",VLOOKUP($A177,'Annex 2 Designated EHV charges'!$D:$P,11,FALSE)),"")</f>
        <v/>
      </c>
      <c r="G177" s="99" t="str">
        <f>IFERROR(IF(VLOOKUP($A177,'Annex 2 Designated EHV charges'!$D:$P,12,FALSE)=0,"",VLOOKUP($A177,'Annex 2 Designated EHV charges'!$D:$P,12,FALSE)),"")</f>
        <v/>
      </c>
      <c r="H177" s="99" t="str">
        <f>IFERROR(IF(VLOOKUP($A177,'Annex 2 Designated EHV charges'!$D:$P,13,FALSE)=0,"",VLOOKUP($A177,'Annex 2 Designated EHV charges'!$D:$P,13,FALSE)),"")</f>
        <v/>
      </c>
    </row>
    <row r="178" spans="1:8" x14ac:dyDescent="0.2">
      <c r="A178" s="96" t="str">
        <f t="array" ref="A178">IFERROR(INDEX('Annex 2 Designated EHV charges'!$D$10:$D$10, MATCH(0, IF(ISBLANK('Annex 2 Designated EHV charges'!$D$10:$D$10),1, COUNTIF(A$4:$A177, 'Annex 2 Designated EHV charges'!$D$10:$D$10)), 0)),"")</f>
        <v/>
      </c>
      <c r="B178" s="95" t="str">
        <f>IF($A178="","",VLOOKUP($A178,'Annex 2 Designated EHV charges'!$D:$O,2,0))</f>
        <v/>
      </c>
      <c r="C178" s="96" t="str">
        <f>IF($A178="","",VLOOKUP($A178,'Annex 2 Designated EHV charges'!$D:$O,3,0))</f>
        <v/>
      </c>
      <c r="D178" s="95" t="str">
        <f>IF($A178="","",VLOOKUP($A178,'Annex 2 Designated EHV charges'!$D:$O,4,0))</f>
        <v/>
      </c>
      <c r="E178" s="97" t="str">
        <f>IFERROR(IF(VLOOKUP($A178,'Annex 2 Designated EHV charges'!$D:$P,10,FALSE)=0,"",VLOOKUP($A178,'Annex 2 Designated EHV charges'!$D:$P,10,FALSE)),"")</f>
        <v/>
      </c>
      <c r="F178" s="98" t="str">
        <f>IFERROR(IF(VLOOKUP($A178,'Annex 2 Designated EHV charges'!$D:$P,11,FALSE)=0,"",VLOOKUP($A178,'Annex 2 Designated EHV charges'!$D:$P,11,FALSE)),"")</f>
        <v/>
      </c>
      <c r="G178" s="99" t="str">
        <f>IFERROR(IF(VLOOKUP($A178,'Annex 2 Designated EHV charges'!$D:$P,12,FALSE)=0,"",VLOOKUP($A178,'Annex 2 Designated EHV charges'!$D:$P,12,FALSE)),"")</f>
        <v/>
      </c>
      <c r="H178" s="99" t="str">
        <f>IFERROR(IF(VLOOKUP($A178,'Annex 2 Designated EHV charges'!$D:$P,13,FALSE)=0,"",VLOOKUP($A178,'Annex 2 Designated EHV charges'!$D:$P,13,FALSE)),"")</f>
        <v/>
      </c>
    </row>
    <row r="179" spans="1:8" x14ac:dyDescent="0.2">
      <c r="A179" s="96" t="str">
        <f t="array" ref="A179">IFERROR(INDEX('Annex 2 Designated EHV charges'!$D$10:$D$10, MATCH(0, IF(ISBLANK('Annex 2 Designated EHV charges'!$D$10:$D$10),1, COUNTIF(A$4:$A178, 'Annex 2 Designated EHV charges'!$D$10:$D$10)), 0)),"")</f>
        <v/>
      </c>
      <c r="B179" s="95" t="str">
        <f>IF($A179="","",VLOOKUP($A179,'Annex 2 Designated EHV charges'!$D:$O,2,0))</f>
        <v/>
      </c>
      <c r="C179" s="96" t="str">
        <f>IF($A179="","",VLOOKUP($A179,'Annex 2 Designated EHV charges'!$D:$O,3,0))</f>
        <v/>
      </c>
      <c r="D179" s="95" t="str">
        <f>IF($A179="","",VLOOKUP($A179,'Annex 2 Designated EHV charges'!$D:$O,4,0))</f>
        <v/>
      </c>
      <c r="E179" s="97" t="str">
        <f>IFERROR(IF(VLOOKUP($A179,'Annex 2 Designated EHV charges'!$D:$P,10,FALSE)=0,"",VLOOKUP($A179,'Annex 2 Designated EHV charges'!$D:$P,10,FALSE)),"")</f>
        <v/>
      </c>
      <c r="F179" s="98" t="str">
        <f>IFERROR(IF(VLOOKUP($A179,'Annex 2 Designated EHV charges'!$D:$P,11,FALSE)=0,"",VLOOKUP($A179,'Annex 2 Designated EHV charges'!$D:$P,11,FALSE)),"")</f>
        <v/>
      </c>
      <c r="G179" s="99" t="str">
        <f>IFERROR(IF(VLOOKUP($A179,'Annex 2 Designated EHV charges'!$D:$P,12,FALSE)=0,"",VLOOKUP($A179,'Annex 2 Designated EHV charges'!$D:$P,12,FALSE)),"")</f>
        <v/>
      </c>
      <c r="H179" s="99" t="str">
        <f>IFERROR(IF(VLOOKUP($A179,'Annex 2 Designated EHV charges'!$D:$P,13,FALSE)=0,"",VLOOKUP($A179,'Annex 2 Designated EHV charges'!$D:$P,13,FALSE)),"")</f>
        <v/>
      </c>
    </row>
    <row r="180" spans="1:8" x14ac:dyDescent="0.2">
      <c r="A180" s="96" t="str">
        <f t="array" ref="A180">IFERROR(INDEX('Annex 2 Designated EHV charges'!$D$10:$D$10, MATCH(0, IF(ISBLANK('Annex 2 Designated EHV charges'!$D$10:$D$10),1, COUNTIF(A$4:$A179, 'Annex 2 Designated EHV charges'!$D$10:$D$10)), 0)),"")</f>
        <v/>
      </c>
      <c r="B180" s="95" t="str">
        <f>IF($A180="","",VLOOKUP($A180,'Annex 2 Designated EHV charges'!$D:$O,2,0))</f>
        <v/>
      </c>
      <c r="C180" s="96" t="str">
        <f>IF($A180="","",VLOOKUP($A180,'Annex 2 Designated EHV charges'!$D:$O,3,0))</f>
        <v/>
      </c>
      <c r="D180" s="95" t="str">
        <f>IF($A180="","",VLOOKUP($A180,'Annex 2 Designated EHV charges'!$D:$O,4,0))</f>
        <v/>
      </c>
      <c r="E180" s="97" t="str">
        <f>IFERROR(IF(VLOOKUP($A180,'Annex 2 Designated EHV charges'!$D:$P,10,FALSE)=0,"",VLOOKUP($A180,'Annex 2 Designated EHV charges'!$D:$P,10,FALSE)),"")</f>
        <v/>
      </c>
      <c r="F180" s="98" t="str">
        <f>IFERROR(IF(VLOOKUP($A180,'Annex 2 Designated EHV charges'!$D:$P,11,FALSE)=0,"",VLOOKUP($A180,'Annex 2 Designated EHV charges'!$D:$P,11,FALSE)),"")</f>
        <v/>
      </c>
      <c r="G180" s="99" t="str">
        <f>IFERROR(IF(VLOOKUP($A180,'Annex 2 Designated EHV charges'!$D:$P,12,FALSE)=0,"",VLOOKUP($A180,'Annex 2 Designated EHV charges'!$D:$P,12,FALSE)),"")</f>
        <v/>
      </c>
      <c r="H180" s="99" t="str">
        <f>IFERROR(IF(VLOOKUP($A180,'Annex 2 Designated EHV charges'!$D:$P,13,FALSE)=0,"",VLOOKUP($A180,'Annex 2 Designated EHV charges'!$D:$P,13,FALSE)),"")</f>
        <v/>
      </c>
    </row>
    <row r="181" spans="1:8" x14ac:dyDescent="0.2">
      <c r="A181" s="96" t="str">
        <f t="array" ref="A181">IFERROR(INDEX('Annex 2 Designated EHV charges'!$D$10:$D$10, MATCH(0, IF(ISBLANK('Annex 2 Designated EHV charges'!$D$10:$D$10),1, COUNTIF(A$4:$A180, 'Annex 2 Designated EHV charges'!$D$10:$D$10)), 0)),"")</f>
        <v/>
      </c>
      <c r="B181" s="95" t="str">
        <f>IF($A181="","",VLOOKUP($A181,'Annex 2 Designated EHV charges'!$D:$O,2,0))</f>
        <v/>
      </c>
      <c r="C181" s="96" t="str">
        <f>IF($A181="","",VLOOKUP($A181,'Annex 2 Designated EHV charges'!$D:$O,3,0))</f>
        <v/>
      </c>
      <c r="D181" s="95" t="str">
        <f>IF($A181="","",VLOOKUP($A181,'Annex 2 Designated EHV charges'!$D:$O,4,0))</f>
        <v/>
      </c>
      <c r="E181" s="97" t="str">
        <f>IFERROR(IF(VLOOKUP($A181,'Annex 2 Designated EHV charges'!$D:$P,10,FALSE)=0,"",VLOOKUP($A181,'Annex 2 Designated EHV charges'!$D:$P,10,FALSE)),"")</f>
        <v/>
      </c>
      <c r="F181" s="98" t="str">
        <f>IFERROR(IF(VLOOKUP($A181,'Annex 2 Designated EHV charges'!$D:$P,11,FALSE)=0,"",VLOOKUP($A181,'Annex 2 Designated EHV charges'!$D:$P,11,FALSE)),"")</f>
        <v/>
      </c>
      <c r="G181" s="99" t="str">
        <f>IFERROR(IF(VLOOKUP($A181,'Annex 2 Designated EHV charges'!$D:$P,12,FALSE)=0,"",VLOOKUP($A181,'Annex 2 Designated EHV charges'!$D:$P,12,FALSE)),"")</f>
        <v/>
      </c>
      <c r="H181" s="99" t="str">
        <f>IFERROR(IF(VLOOKUP($A181,'Annex 2 Designated EHV charges'!$D:$P,13,FALSE)=0,"",VLOOKUP($A181,'Annex 2 Designated EHV charges'!$D:$P,13,FALSE)),"")</f>
        <v/>
      </c>
    </row>
    <row r="182" spans="1:8" x14ac:dyDescent="0.2">
      <c r="A182" s="96" t="str">
        <f t="array" ref="A182">IFERROR(INDEX('Annex 2 Designated EHV charges'!$D$10:$D$10, MATCH(0, IF(ISBLANK('Annex 2 Designated EHV charges'!$D$10:$D$10),1, COUNTIF(A$4:$A181, 'Annex 2 Designated EHV charges'!$D$10:$D$10)), 0)),"")</f>
        <v/>
      </c>
      <c r="B182" s="95" t="str">
        <f>IF($A182="","",VLOOKUP($A182,'Annex 2 Designated EHV charges'!$D:$O,2,0))</f>
        <v/>
      </c>
      <c r="C182" s="96" t="str">
        <f>IF($A182="","",VLOOKUP($A182,'Annex 2 Designated EHV charges'!$D:$O,3,0))</f>
        <v/>
      </c>
      <c r="D182" s="95" t="str">
        <f>IF($A182="","",VLOOKUP($A182,'Annex 2 Designated EHV charges'!$D:$O,4,0))</f>
        <v/>
      </c>
      <c r="E182" s="97" t="str">
        <f>IFERROR(IF(VLOOKUP($A182,'Annex 2 Designated EHV charges'!$D:$P,10,FALSE)=0,"",VLOOKUP($A182,'Annex 2 Designated EHV charges'!$D:$P,10,FALSE)),"")</f>
        <v/>
      </c>
      <c r="F182" s="98" t="str">
        <f>IFERROR(IF(VLOOKUP($A182,'Annex 2 Designated EHV charges'!$D:$P,11,FALSE)=0,"",VLOOKUP($A182,'Annex 2 Designated EHV charges'!$D:$P,11,FALSE)),"")</f>
        <v/>
      </c>
      <c r="G182" s="99" t="str">
        <f>IFERROR(IF(VLOOKUP($A182,'Annex 2 Designated EHV charges'!$D:$P,12,FALSE)=0,"",VLOOKUP($A182,'Annex 2 Designated EHV charges'!$D:$P,12,FALSE)),"")</f>
        <v/>
      </c>
      <c r="H182" s="99" t="str">
        <f>IFERROR(IF(VLOOKUP($A182,'Annex 2 Designated EHV charges'!$D:$P,13,FALSE)=0,"",VLOOKUP($A182,'Annex 2 Designated EHV charges'!$D:$P,13,FALSE)),"")</f>
        <v/>
      </c>
    </row>
    <row r="183" spans="1:8" x14ac:dyDescent="0.2">
      <c r="A183" s="96" t="str">
        <f t="array" ref="A183">IFERROR(INDEX('Annex 2 Designated EHV charges'!$D$10:$D$10, MATCH(0, IF(ISBLANK('Annex 2 Designated EHV charges'!$D$10:$D$10),1, COUNTIF(A$4:$A182, 'Annex 2 Designated EHV charges'!$D$10:$D$10)), 0)),"")</f>
        <v/>
      </c>
      <c r="B183" s="95" t="str">
        <f>IF($A183="","",VLOOKUP($A183,'Annex 2 Designated EHV charges'!$D:$O,2,0))</f>
        <v/>
      </c>
      <c r="C183" s="96" t="str">
        <f>IF($A183="","",VLOOKUP($A183,'Annex 2 Designated EHV charges'!$D:$O,3,0))</f>
        <v/>
      </c>
      <c r="D183" s="95" t="str">
        <f>IF($A183="","",VLOOKUP($A183,'Annex 2 Designated EHV charges'!$D:$O,4,0))</f>
        <v/>
      </c>
      <c r="E183" s="97" t="str">
        <f>IFERROR(IF(VLOOKUP($A183,'Annex 2 Designated EHV charges'!$D:$P,10,FALSE)=0,"",VLOOKUP($A183,'Annex 2 Designated EHV charges'!$D:$P,10,FALSE)),"")</f>
        <v/>
      </c>
      <c r="F183" s="98" t="str">
        <f>IFERROR(IF(VLOOKUP($A183,'Annex 2 Designated EHV charges'!$D:$P,11,FALSE)=0,"",VLOOKUP($A183,'Annex 2 Designated EHV charges'!$D:$P,11,FALSE)),"")</f>
        <v/>
      </c>
      <c r="G183" s="99" t="str">
        <f>IFERROR(IF(VLOOKUP($A183,'Annex 2 Designated EHV charges'!$D:$P,12,FALSE)=0,"",VLOOKUP($A183,'Annex 2 Designated EHV charges'!$D:$P,12,FALSE)),"")</f>
        <v/>
      </c>
      <c r="H183" s="99" t="str">
        <f>IFERROR(IF(VLOOKUP($A183,'Annex 2 Designated EHV charges'!$D:$P,13,FALSE)=0,"",VLOOKUP($A183,'Annex 2 Designated EHV charges'!$D:$P,13,FALSE)),"")</f>
        <v/>
      </c>
    </row>
    <row r="184" spans="1:8" x14ac:dyDescent="0.2">
      <c r="A184" s="96" t="str">
        <f t="array" ref="A184">IFERROR(INDEX('Annex 2 Designated EHV charges'!$D$10:$D$10, MATCH(0, IF(ISBLANK('Annex 2 Designated EHV charges'!$D$10:$D$10),1, COUNTIF(A$4:$A183, 'Annex 2 Designated EHV charges'!$D$10:$D$10)), 0)),"")</f>
        <v/>
      </c>
      <c r="B184" s="95" t="str">
        <f>IF($A184="","",VLOOKUP($A184,'Annex 2 Designated EHV charges'!$D:$O,2,0))</f>
        <v/>
      </c>
      <c r="C184" s="96" t="str">
        <f>IF($A184="","",VLOOKUP($A184,'Annex 2 Designated EHV charges'!$D:$O,3,0))</f>
        <v/>
      </c>
      <c r="D184" s="95" t="str">
        <f>IF($A184="","",VLOOKUP($A184,'Annex 2 Designated EHV charges'!$D:$O,4,0))</f>
        <v/>
      </c>
      <c r="E184" s="97" t="str">
        <f>IFERROR(IF(VLOOKUP($A184,'Annex 2 Designated EHV charges'!$D:$P,10,FALSE)=0,"",VLOOKUP($A184,'Annex 2 Designated EHV charges'!$D:$P,10,FALSE)),"")</f>
        <v/>
      </c>
      <c r="F184" s="98" t="str">
        <f>IFERROR(IF(VLOOKUP($A184,'Annex 2 Designated EHV charges'!$D:$P,11,FALSE)=0,"",VLOOKUP($A184,'Annex 2 Designated EHV charges'!$D:$P,11,FALSE)),"")</f>
        <v/>
      </c>
      <c r="G184" s="99" t="str">
        <f>IFERROR(IF(VLOOKUP($A184,'Annex 2 Designated EHV charges'!$D:$P,12,FALSE)=0,"",VLOOKUP($A184,'Annex 2 Designated EHV charges'!$D:$P,12,FALSE)),"")</f>
        <v/>
      </c>
      <c r="H184" s="99" t="str">
        <f>IFERROR(IF(VLOOKUP($A184,'Annex 2 Designated EHV charges'!$D:$P,13,FALSE)=0,"",VLOOKUP($A184,'Annex 2 Designated EHV charges'!$D:$P,13,FALSE)),"")</f>
        <v/>
      </c>
    </row>
    <row r="185" spans="1:8" x14ac:dyDescent="0.2">
      <c r="A185" s="96" t="str">
        <f t="array" ref="A185">IFERROR(INDEX('Annex 2 Designated EHV charges'!$D$10:$D$10, MATCH(0, IF(ISBLANK('Annex 2 Designated EHV charges'!$D$10:$D$10),1, COUNTIF(A$4:$A184, 'Annex 2 Designated EHV charges'!$D$10:$D$10)), 0)),"")</f>
        <v/>
      </c>
      <c r="B185" s="95" t="str">
        <f>IF($A185="","",VLOOKUP($A185,'Annex 2 Designated EHV charges'!$D:$O,2,0))</f>
        <v/>
      </c>
      <c r="C185" s="96" t="str">
        <f>IF($A185="","",VLOOKUP($A185,'Annex 2 Designated EHV charges'!$D:$O,3,0))</f>
        <v/>
      </c>
      <c r="D185" s="95" t="str">
        <f>IF($A185="","",VLOOKUP($A185,'Annex 2 Designated EHV charges'!$D:$O,4,0))</f>
        <v/>
      </c>
      <c r="E185" s="97" t="str">
        <f>IFERROR(IF(VLOOKUP($A185,'Annex 2 Designated EHV charges'!$D:$P,10,FALSE)=0,"",VLOOKUP($A185,'Annex 2 Designated EHV charges'!$D:$P,10,FALSE)),"")</f>
        <v/>
      </c>
      <c r="F185" s="98" t="str">
        <f>IFERROR(IF(VLOOKUP($A185,'Annex 2 Designated EHV charges'!$D:$P,11,FALSE)=0,"",VLOOKUP($A185,'Annex 2 Designated EHV charges'!$D:$P,11,FALSE)),"")</f>
        <v/>
      </c>
      <c r="G185" s="99" t="str">
        <f>IFERROR(IF(VLOOKUP($A185,'Annex 2 Designated EHV charges'!$D:$P,12,FALSE)=0,"",VLOOKUP($A185,'Annex 2 Designated EHV charges'!$D:$P,12,FALSE)),"")</f>
        <v/>
      </c>
      <c r="H185" s="99" t="str">
        <f>IFERROR(IF(VLOOKUP($A185,'Annex 2 Designated EHV charges'!$D:$P,13,FALSE)=0,"",VLOOKUP($A185,'Annex 2 Designated EHV charges'!$D:$P,13,FALSE)),"")</f>
        <v/>
      </c>
    </row>
    <row r="186" spans="1:8" x14ac:dyDescent="0.2">
      <c r="A186" s="96" t="str">
        <f t="array" ref="A186">IFERROR(INDEX('Annex 2 Designated EHV charges'!$D$10:$D$10, MATCH(0, IF(ISBLANK('Annex 2 Designated EHV charges'!$D$10:$D$10),1, COUNTIF(A$4:$A185, 'Annex 2 Designated EHV charges'!$D$10:$D$10)), 0)),"")</f>
        <v/>
      </c>
      <c r="B186" s="95" t="str">
        <f>IF($A186="","",VLOOKUP($A186,'Annex 2 Designated EHV charges'!$D:$O,2,0))</f>
        <v/>
      </c>
      <c r="C186" s="96" t="str">
        <f>IF($A186="","",VLOOKUP($A186,'Annex 2 Designated EHV charges'!$D:$O,3,0))</f>
        <v/>
      </c>
      <c r="D186" s="95" t="str">
        <f>IF($A186="","",VLOOKUP($A186,'Annex 2 Designated EHV charges'!$D:$O,4,0))</f>
        <v/>
      </c>
      <c r="E186" s="97" t="str">
        <f>IFERROR(IF(VLOOKUP($A186,'Annex 2 Designated EHV charges'!$D:$P,10,FALSE)=0,"",VLOOKUP($A186,'Annex 2 Designated EHV charges'!$D:$P,10,FALSE)),"")</f>
        <v/>
      </c>
      <c r="F186" s="98" t="str">
        <f>IFERROR(IF(VLOOKUP($A186,'Annex 2 Designated EHV charges'!$D:$P,11,FALSE)=0,"",VLOOKUP($A186,'Annex 2 Designated EHV charges'!$D:$P,11,FALSE)),"")</f>
        <v/>
      </c>
      <c r="G186" s="99" t="str">
        <f>IFERROR(IF(VLOOKUP($A186,'Annex 2 Designated EHV charges'!$D:$P,12,FALSE)=0,"",VLOOKUP($A186,'Annex 2 Designated EHV charges'!$D:$P,12,FALSE)),"")</f>
        <v/>
      </c>
      <c r="H186" s="99" t="str">
        <f>IFERROR(IF(VLOOKUP($A186,'Annex 2 Designated EHV charges'!$D:$P,13,FALSE)=0,"",VLOOKUP($A186,'Annex 2 Designated EHV charges'!$D:$P,13,FALSE)),"")</f>
        <v/>
      </c>
    </row>
    <row r="187" spans="1:8" x14ac:dyDescent="0.2">
      <c r="A187" s="96" t="str">
        <f t="array" ref="A187">IFERROR(INDEX('Annex 2 Designated EHV charges'!$D$10:$D$10, MATCH(0, IF(ISBLANK('Annex 2 Designated EHV charges'!$D$10:$D$10),1, COUNTIF(A$4:$A186, 'Annex 2 Designated EHV charges'!$D$10:$D$10)), 0)),"")</f>
        <v/>
      </c>
      <c r="B187" s="95" t="str">
        <f>IF($A187="","",VLOOKUP($A187,'Annex 2 Designated EHV charges'!$D:$O,2,0))</f>
        <v/>
      </c>
      <c r="C187" s="96" t="str">
        <f>IF($A187="","",VLOOKUP($A187,'Annex 2 Designated EHV charges'!$D:$O,3,0))</f>
        <v/>
      </c>
      <c r="D187" s="95" t="str">
        <f>IF($A187="","",VLOOKUP($A187,'Annex 2 Designated EHV charges'!$D:$O,4,0))</f>
        <v/>
      </c>
      <c r="E187" s="97" t="str">
        <f>IFERROR(IF(VLOOKUP($A187,'Annex 2 Designated EHV charges'!$D:$P,10,FALSE)=0,"",VLOOKUP($A187,'Annex 2 Designated EHV charges'!$D:$P,10,FALSE)),"")</f>
        <v/>
      </c>
      <c r="F187" s="98" t="str">
        <f>IFERROR(IF(VLOOKUP($A187,'Annex 2 Designated EHV charges'!$D:$P,11,FALSE)=0,"",VLOOKUP($A187,'Annex 2 Designated EHV charges'!$D:$P,11,FALSE)),"")</f>
        <v/>
      </c>
      <c r="G187" s="99" t="str">
        <f>IFERROR(IF(VLOOKUP($A187,'Annex 2 Designated EHV charges'!$D:$P,12,FALSE)=0,"",VLOOKUP($A187,'Annex 2 Designated EHV charges'!$D:$P,12,FALSE)),"")</f>
        <v/>
      </c>
      <c r="H187" s="99" t="str">
        <f>IFERROR(IF(VLOOKUP($A187,'Annex 2 Designated EHV charges'!$D:$P,13,FALSE)=0,"",VLOOKUP($A187,'Annex 2 Designated EHV charges'!$D:$P,13,FALSE)),"")</f>
        <v/>
      </c>
    </row>
    <row r="188" spans="1:8" x14ac:dyDescent="0.2">
      <c r="A188" s="96" t="str">
        <f t="array" ref="A188">IFERROR(INDEX('Annex 2 Designated EHV charges'!$D$10:$D$10, MATCH(0, IF(ISBLANK('Annex 2 Designated EHV charges'!$D$10:$D$10),1, COUNTIF(A$4:$A187, 'Annex 2 Designated EHV charges'!$D$10:$D$10)), 0)),"")</f>
        <v/>
      </c>
      <c r="B188" s="95" t="str">
        <f>IF($A188="","",VLOOKUP($A188,'Annex 2 Designated EHV charges'!$D:$O,2,0))</f>
        <v/>
      </c>
      <c r="C188" s="96" t="str">
        <f>IF($A188="","",VLOOKUP($A188,'Annex 2 Designated EHV charges'!$D:$O,3,0))</f>
        <v/>
      </c>
      <c r="D188" s="95" t="str">
        <f>IF($A188="","",VLOOKUP($A188,'Annex 2 Designated EHV charges'!$D:$O,4,0))</f>
        <v/>
      </c>
      <c r="E188" s="97" t="str">
        <f>IFERROR(IF(VLOOKUP($A188,'Annex 2 Designated EHV charges'!$D:$P,10,FALSE)=0,"",VLOOKUP($A188,'Annex 2 Designated EHV charges'!$D:$P,10,FALSE)),"")</f>
        <v/>
      </c>
      <c r="F188" s="98" t="str">
        <f>IFERROR(IF(VLOOKUP($A188,'Annex 2 Designated EHV charges'!$D:$P,11,FALSE)=0,"",VLOOKUP($A188,'Annex 2 Designated EHV charges'!$D:$P,11,FALSE)),"")</f>
        <v/>
      </c>
      <c r="G188" s="99" t="str">
        <f>IFERROR(IF(VLOOKUP($A188,'Annex 2 Designated EHV charges'!$D:$P,12,FALSE)=0,"",VLOOKUP($A188,'Annex 2 Designated EHV charges'!$D:$P,12,FALSE)),"")</f>
        <v/>
      </c>
      <c r="H188" s="99" t="str">
        <f>IFERROR(IF(VLOOKUP($A188,'Annex 2 Designated EHV charges'!$D:$P,13,FALSE)=0,"",VLOOKUP($A188,'Annex 2 Designated EHV charges'!$D:$P,13,FALSE)),"")</f>
        <v/>
      </c>
    </row>
    <row r="189" spans="1:8" x14ac:dyDescent="0.2">
      <c r="A189" s="96" t="str">
        <f t="array" ref="A189">IFERROR(INDEX('Annex 2 Designated EHV charges'!$D$10:$D$10, MATCH(0, IF(ISBLANK('Annex 2 Designated EHV charges'!$D$10:$D$10),1, COUNTIF(A$4:$A188, 'Annex 2 Designated EHV charges'!$D$10:$D$10)), 0)),"")</f>
        <v/>
      </c>
      <c r="B189" s="95" t="str">
        <f>IF($A189="","",VLOOKUP($A189,'Annex 2 Designated EHV charges'!$D:$O,2,0))</f>
        <v/>
      </c>
      <c r="C189" s="96" t="str">
        <f>IF($A189="","",VLOOKUP($A189,'Annex 2 Designated EHV charges'!$D:$O,3,0))</f>
        <v/>
      </c>
      <c r="D189" s="95" t="str">
        <f>IF($A189="","",VLOOKUP($A189,'Annex 2 Designated EHV charges'!$D:$O,4,0))</f>
        <v/>
      </c>
      <c r="E189" s="97" t="str">
        <f>IFERROR(IF(VLOOKUP($A189,'Annex 2 Designated EHV charges'!$D:$P,10,FALSE)=0,"",VLOOKUP($A189,'Annex 2 Designated EHV charges'!$D:$P,10,FALSE)),"")</f>
        <v/>
      </c>
      <c r="F189" s="98" t="str">
        <f>IFERROR(IF(VLOOKUP($A189,'Annex 2 Designated EHV charges'!$D:$P,11,FALSE)=0,"",VLOOKUP($A189,'Annex 2 Designated EHV charges'!$D:$P,11,FALSE)),"")</f>
        <v/>
      </c>
      <c r="G189" s="99" t="str">
        <f>IFERROR(IF(VLOOKUP($A189,'Annex 2 Designated EHV charges'!$D:$P,12,FALSE)=0,"",VLOOKUP($A189,'Annex 2 Designated EHV charges'!$D:$P,12,FALSE)),"")</f>
        <v/>
      </c>
      <c r="H189" s="99" t="str">
        <f>IFERROR(IF(VLOOKUP($A189,'Annex 2 Designated EHV charges'!$D:$P,13,FALSE)=0,"",VLOOKUP($A189,'Annex 2 Designated EHV charges'!$D:$P,13,FALSE)),"")</f>
        <v/>
      </c>
    </row>
    <row r="190" spans="1:8" x14ac:dyDescent="0.2">
      <c r="A190" s="96" t="str">
        <f t="array" ref="A190">IFERROR(INDEX('Annex 2 Designated EHV charges'!$D$10:$D$10, MATCH(0, IF(ISBLANK('Annex 2 Designated EHV charges'!$D$10:$D$10),1, COUNTIF(A$4:$A189, 'Annex 2 Designated EHV charges'!$D$10:$D$10)), 0)),"")</f>
        <v/>
      </c>
      <c r="B190" s="95" t="str">
        <f>IF($A190="","",VLOOKUP($A190,'Annex 2 Designated EHV charges'!$D:$O,2,0))</f>
        <v/>
      </c>
      <c r="C190" s="96" t="str">
        <f>IF($A190="","",VLOOKUP($A190,'Annex 2 Designated EHV charges'!$D:$O,3,0))</f>
        <v/>
      </c>
      <c r="D190" s="95" t="str">
        <f>IF($A190="","",VLOOKUP($A190,'Annex 2 Designated EHV charges'!$D:$O,4,0))</f>
        <v/>
      </c>
      <c r="E190" s="97" t="str">
        <f>IFERROR(IF(VLOOKUP($A190,'Annex 2 Designated EHV charges'!$D:$P,10,FALSE)=0,"",VLOOKUP($A190,'Annex 2 Designated EHV charges'!$D:$P,10,FALSE)),"")</f>
        <v/>
      </c>
      <c r="F190" s="98" t="str">
        <f>IFERROR(IF(VLOOKUP($A190,'Annex 2 Designated EHV charges'!$D:$P,11,FALSE)=0,"",VLOOKUP($A190,'Annex 2 Designated EHV charges'!$D:$P,11,FALSE)),"")</f>
        <v/>
      </c>
      <c r="G190" s="99" t="str">
        <f>IFERROR(IF(VLOOKUP($A190,'Annex 2 Designated EHV charges'!$D:$P,12,FALSE)=0,"",VLOOKUP($A190,'Annex 2 Designated EHV charges'!$D:$P,12,FALSE)),"")</f>
        <v/>
      </c>
      <c r="H190" s="99" t="str">
        <f>IFERROR(IF(VLOOKUP($A190,'Annex 2 Designated EHV charges'!$D:$P,13,FALSE)=0,"",VLOOKUP($A190,'Annex 2 Designated EHV charges'!$D:$P,13,FALSE)),"")</f>
        <v/>
      </c>
    </row>
    <row r="191" spans="1:8" x14ac:dyDescent="0.2">
      <c r="A191" s="96" t="str">
        <f t="array" ref="A191">IFERROR(INDEX('Annex 2 Designated EHV charges'!$D$10:$D$10, MATCH(0, IF(ISBLANK('Annex 2 Designated EHV charges'!$D$10:$D$10),1, COUNTIF(A$4:$A190, 'Annex 2 Designated EHV charges'!$D$10:$D$10)), 0)),"")</f>
        <v/>
      </c>
      <c r="B191" s="95" t="str">
        <f>IF($A191="","",VLOOKUP($A191,'Annex 2 Designated EHV charges'!$D:$O,2,0))</f>
        <v/>
      </c>
      <c r="C191" s="96" t="str">
        <f>IF($A191="","",VLOOKUP($A191,'Annex 2 Designated EHV charges'!$D:$O,3,0))</f>
        <v/>
      </c>
      <c r="D191" s="95" t="str">
        <f>IF($A191="","",VLOOKUP($A191,'Annex 2 Designated EHV charges'!$D:$O,4,0))</f>
        <v/>
      </c>
      <c r="E191" s="97" t="str">
        <f>IFERROR(IF(VLOOKUP($A191,'Annex 2 Designated EHV charges'!$D:$P,10,FALSE)=0,"",VLOOKUP($A191,'Annex 2 Designated EHV charges'!$D:$P,10,FALSE)),"")</f>
        <v/>
      </c>
      <c r="F191" s="98" t="str">
        <f>IFERROR(IF(VLOOKUP($A191,'Annex 2 Designated EHV charges'!$D:$P,11,FALSE)=0,"",VLOOKUP($A191,'Annex 2 Designated EHV charges'!$D:$P,11,FALSE)),"")</f>
        <v/>
      </c>
      <c r="G191" s="99" t="str">
        <f>IFERROR(IF(VLOOKUP($A191,'Annex 2 Designated EHV charges'!$D:$P,12,FALSE)=0,"",VLOOKUP($A191,'Annex 2 Designated EHV charges'!$D:$P,12,FALSE)),"")</f>
        <v/>
      </c>
      <c r="H191" s="99" t="str">
        <f>IFERROR(IF(VLOOKUP($A191,'Annex 2 Designated EHV charges'!$D:$P,13,FALSE)=0,"",VLOOKUP($A191,'Annex 2 Designated EHV charges'!$D:$P,13,FALSE)),"")</f>
        <v/>
      </c>
    </row>
    <row r="192" spans="1:8" x14ac:dyDescent="0.2">
      <c r="A192" s="96" t="str">
        <f t="array" ref="A192">IFERROR(INDEX('Annex 2 Designated EHV charges'!$D$10:$D$10, MATCH(0, IF(ISBLANK('Annex 2 Designated EHV charges'!$D$10:$D$10),1, COUNTIF(A$4:$A191, 'Annex 2 Designated EHV charges'!$D$10:$D$10)), 0)),"")</f>
        <v/>
      </c>
      <c r="B192" s="95" t="str">
        <f>IF($A192="","",VLOOKUP($A192,'Annex 2 Designated EHV charges'!$D:$O,2,0))</f>
        <v/>
      </c>
      <c r="C192" s="96" t="str">
        <f>IF($A192="","",VLOOKUP($A192,'Annex 2 Designated EHV charges'!$D:$O,3,0))</f>
        <v/>
      </c>
      <c r="D192" s="95" t="str">
        <f>IF($A192="","",VLOOKUP($A192,'Annex 2 Designated EHV charges'!$D:$O,4,0))</f>
        <v/>
      </c>
      <c r="E192" s="97" t="str">
        <f>IFERROR(IF(VLOOKUP($A192,'Annex 2 Designated EHV charges'!$D:$P,10,FALSE)=0,"",VLOOKUP($A192,'Annex 2 Designated EHV charges'!$D:$P,10,FALSE)),"")</f>
        <v/>
      </c>
      <c r="F192" s="98" t="str">
        <f>IFERROR(IF(VLOOKUP($A192,'Annex 2 Designated EHV charges'!$D:$P,11,FALSE)=0,"",VLOOKUP($A192,'Annex 2 Designated EHV charges'!$D:$P,11,FALSE)),"")</f>
        <v/>
      </c>
      <c r="G192" s="99" t="str">
        <f>IFERROR(IF(VLOOKUP($A192,'Annex 2 Designated EHV charges'!$D:$P,12,FALSE)=0,"",VLOOKUP($A192,'Annex 2 Designated EHV charges'!$D:$P,12,FALSE)),"")</f>
        <v/>
      </c>
      <c r="H192" s="99" t="str">
        <f>IFERROR(IF(VLOOKUP($A192,'Annex 2 Designated EHV charges'!$D:$P,13,FALSE)=0,"",VLOOKUP($A192,'Annex 2 Designated EHV charges'!$D:$P,13,FALSE)),"")</f>
        <v/>
      </c>
    </row>
    <row r="193" spans="1:8" x14ac:dyDescent="0.2">
      <c r="A193" s="96" t="str">
        <f t="array" ref="A193">IFERROR(INDEX('Annex 2 Designated EHV charges'!$D$10:$D$10, MATCH(0, IF(ISBLANK('Annex 2 Designated EHV charges'!$D$10:$D$10),1, COUNTIF(A$4:$A192, 'Annex 2 Designated EHV charges'!$D$10:$D$10)), 0)),"")</f>
        <v/>
      </c>
      <c r="B193" s="95" t="str">
        <f>IF($A193="","",VLOOKUP($A193,'Annex 2 Designated EHV charges'!$D:$O,2,0))</f>
        <v/>
      </c>
      <c r="C193" s="96" t="str">
        <f>IF($A193="","",VLOOKUP($A193,'Annex 2 Designated EHV charges'!$D:$O,3,0))</f>
        <v/>
      </c>
      <c r="D193" s="95" t="str">
        <f>IF($A193="","",VLOOKUP($A193,'Annex 2 Designated EHV charges'!$D:$O,4,0))</f>
        <v/>
      </c>
      <c r="E193" s="97" t="str">
        <f>IFERROR(IF(VLOOKUP($A193,'Annex 2 Designated EHV charges'!$D:$P,10,FALSE)=0,"",VLOOKUP($A193,'Annex 2 Designated EHV charges'!$D:$P,10,FALSE)),"")</f>
        <v/>
      </c>
      <c r="F193" s="98" t="str">
        <f>IFERROR(IF(VLOOKUP($A193,'Annex 2 Designated EHV charges'!$D:$P,11,FALSE)=0,"",VLOOKUP($A193,'Annex 2 Designated EHV charges'!$D:$P,11,FALSE)),"")</f>
        <v/>
      </c>
      <c r="G193" s="99" t="str">
        <f>IFERROR(IF(VLOOKUP($A193,'Annex 2 Designated EHV charges'!$D:$P,12,FALSE)=0,"",VLOOKUP($A193,'Annex 2 Designated EHV charges'!$D:$P,12,FALSE)),"")</f>
        <v/>
      </c>
      <c r="H193" s="99" t="str">
        <f>IFERROR(IF(VLOOKUP($A193,'Annex 2 Designated EHV charges'!$D:$P,13,FALSE)=0,"",VLOOKUP($A193,'Annex 2 Designated EHV charges'!$D:$P,13,FALSE)),"")</f>
        <v/>
      </c>
    </row>
    <row r="194" spans="1:8" x14ac:dyDescent="0.2">
      <c r="A194" s="96" t="str">
        <f t="array" ref="A194">IFERROR(INDEX('Annex 2 Designated EHV charges'!$D$10:$D$10, MATCH(0, IF(ISBLANK('Annex 2 Designated EHV charges'!$D$10:$D$10),1, COUNTIF(A$4:$A193, 'Annex 2 Designated EHV charges'!$D$10:$D$10)), 0)),"")</f>
        <v/>
      </c>
      <c r="B194" s="95" t="str">
        <f>IF($A194="","",VLOOKUP($A194,'Annex 2 Designated EHV charges'!$D:$O,2,0))</f>
        <v/>
      </c>
      <c r="C194" s="96" t="str">
        <f>IF($A194="","",VLOOKUP($A194,'Annex 2 Designated EHV charges'!$D:$O,3,0))</f>
        <v/>
      </c>
      <c r="D194" s="95" t="str">
        <f>IF($A194="","",VLOOKUP($A194,'Annex 2 Designated EHV charges'!$D:$O,4,0))</f>
        <v/>
      </c>
      <c r="E194" s="97" t="str">
        <f>IFERROR(IF(VLOOKUP($A194,'Annex 2 Designated EHV charges'!$D:$P,10,FALSE)=0,"",VLOOKUP($A194,'Annex 2 Designated EHV charges'!$D:$P,10,FALSE)),"")</f>
        <v/>
      </c>
      <c r="F194" s="98" t="str">
        <f>IFERROR(IF(VLOOKUP($A194,'Annex 2 Designated EHV charges'!$D:$P,11,FALSE)=0,"",VLOOKUP($A194,'Annex 2 Designated EHV charges'!$D:$P,11,FALSE)),"")</f>
        <v/>
      </c>
      <c r="G194" s="99" t="str">
        <f>IFERROR(IF(VLOOKUP($A194,'Annex 2 Designated EHV charges'!$D:$P,12,FALSE)=0,"",VLOOKUP($A194,'Annex 2 Designated EHV charges'!$D:$P,12,FALSE)),"")</f>
        <v/>
      </c>
      <c r="H194" s="99" t="str">
        <f>IFERROR(IF(VLOOKUP($A194,'Annex 2 Designated EHV charges'!$D:$P,13,FALSE)=0,"",VLOOKUP($A194,'Annex 2 Designated EHV charges'!$D:$P,13,FALSE)),"")</f>
        <v/>
      </c>
    </row>
    <row r="195" spans="1:8" x14ac:dyDescent="0.2">
      <c r="A195" s="96" t="str">
        <f t="array" ref="A195">IFERROR(INDEX('Annex 2 Designated EHV charges'!$D$10:$D$10, MATCH(0, IF(ISBLANK('Annex 2 Designated EHV charges'!$D$10:$D$10),1, COUNTIF(A$4:$A194, 'Annex 2 Designated EHV charges'!$D$10:$D$10)), 0)),"")</f>
        <v/>
      </c>
      <c r="B195" s="95" t="str">
        <f>IF($A195="","",VLOOKUP($A195,'Annex 2 Designated EHV charges'!$D:$O,2,0))</f>
        <v/>
      </c>
      <c r="C195" s="96" t="str">
        <f>IF($A195="","",VLOOKUP($A195,'Annex 2 Designated EHV charges'!$D:$O,3,0))</f>
        <v/>
      </c>
      <c r="D195" s="95" t="str">
        <f>IF($A195="","",VLOOKUP($A195,'Annex 2 Designated EHV charges'!$D:$O,4,0))</f>
        <v/>
      </c>
      <c r="E195" s="97" t="str">
        <f>IFERROR(IF(VLOOKUP($A195,'Annex 2 Designated EHV charges'!$D:$P,10,FALSE)=0,"",VLOOKUP($A195,'Annex 2 Designated EHV charges'!$D:$P,10,FALSE)),"")</f>
        <v/>
      </c>
      <c r="F195" s="98" t="str">
        <f>IFERROR(IF(VLOOKUP($A195,'Annex 2 Designated EHV charges'!$D:$P,11,FALSE)=0,"",VLOOKUP($A195,'Annex 2 Designated EHV charges'!$D:$P,11,FALSE)),"")</f>
        <v/>
      </c>
      <c r="G195" s="99" t="str">
        <f>IFERROR(IF(VLOOKUP($A195,'Annex 2 Designated EHV charges'!$D:$P,12,FALSE)=0,"",VLOOKUP($A195,'Annex 2 Designated EHV charges'!$D:$P,12,FALSE)),"")</f>
        <v/>
      </c>
      <c r="H195" s="99" t="str">
        <f>IFERROR(IF(VLOOKUP($A195,'Annex 2 Designated EHV charges'!$D:$P,13,FALSE)=0,"",VLOOKUP($A195,'Annex 2 Designated EHV charges'!$D:$P,13,FALSE)),"")</f>
        <v/>
      </c>
    </row>
    <row r="196" spans="1:8" x14ac:dyDescent="0.2">
      <c r="A196" s="96" t="str">
        <f t="array" ref="A196">IFERROR(INDEX('Annex 2 Designated EHV charges'!$D$10:$D$10, MATCH(0, IF(ISBLANK('Annex 2 Designated EHV charges'!$D$10:$D$10),1, COUNTIF(A$4:$A195, 'Annex 2 Designated EHV charges'!$D$10:$D$10)), 0)),"")</f>
        <v/>
      </c>
      <c r="B196" s="95" t="str">
        <f>IF($A196="","",VLOOKUP($A196,'Annex 2 Designated EHV charges'!$D:$O,2,0))</f>
        <v/>
      </c>
      <c r="C196" s="96" t="str">
        <f>IF($A196="","",VLOOKUP($A196,'Annex 2 Designated EHV charges'!$D:$O,3,0))</f>
        <v/>
      </c>
      <c r="D196" s="95" t="str">
        <f>IF($A196="","",VLOOKUP($A196,'Annex 2 Designated EHV charges'!$D:$O,4,0))</f>
        <v/>
      </c>
      <c r="E196" s="97" t="str">
        <f>IFERROR(IF(VLOOKUP($A196,'Annex 2 Designated EHV charges'!$D:$P,10,FALSE)=0,"",VLOOKUP($A196,'Annex 2 Designated EHV charges'!$D:$P,10,FALSE)),"")</f>
        <v/>
      </c>
      <c r="F196" s="98" t="str">
        <f>IFERROR(IF(VLOOKUP($A196,'Annex 2 Designated EHV charges'!$D:$P,11,FALSE)=0,"",VLOOKUP($A196,'Annex 2 Designated EHV charges'!$D:$P,11,FALSE)),"")</f>
        <v/>
      </c>
      <c r="G196" s="99" t="str">
        <f>IFERROR(IF(VLOOKUP($A196,'Annex 2 Designated EHV charges'!$D:$P,12,FALSE)=0,"",VLOOKUP($A196,'Annex 2 Designated EHV charges'!$D:$P,12,FALSE)),"")</f>
        <v/>
      </c>
      <c r="H196" s="99" t="str">
        <f>IFERROR(IF(VLOOKUP($A196,'Annex 2 Designated EHV charges'!$D:$P,13,FALSE)=0,"",VLOOKUP($A196,'Annex 2 Designated EHV charges'!$D:$P,13,FALSE)),"")</f>
        <v/>
      </c>
    </row>
    <row r="197" spans="1:8" x14ac:dyDescent="0.2">
      <c r="A197" s="96" t="str">
        <f t="array" ref="A197">IFERROR(INDEX('Annex 2 Designated EHV charges'!$D$10:$D$10, MATCH(0, IF(ISBLANK('Annex 2 Designated EHV charges'!$D$10:$D$10),1, COUNTIF(A$4:$A196, 'Annex 2 Designated EHV charges'!$D$10:$D$10)), 0)),"")</f>
        <v/>
      </c>
      <c r="B197" s="95" t="str">
        <f>IF($A197="","",VLOOKUP($A197,'Annex 2 Designated EHV charges'!$D:$O,2,0))</f>
        <v/>
      </c>
      <c r="C197" s="96" t="str">
        <f>IF($A197="","",VLOOKUP($A197,'Annex 2 Designated EHV charges'!$D:$O,3,0))</f>
        <v/>
      </c>
      <c r="D197" s="95" t="str">
        <f>IF($A197="","",VLOOKUP($A197,'Annex 2 Designated EHV charges'!$D:$O,4,0))</f>
        <v/>
      </c>
      <c r="E197" s="97" t="str">
        <f>IFERROR(IF(VLOOKUP($A197,'Annex 2 Designated EHV charges'!$D:$P,10,FALSE)=0,"",VLOOKUP($A197,'Annex 2 Designated EHV charges'!$D:$P,10,FALSE)),"")</f>
        <v/>
      </c>
      <c r="F197" s="98" t="str">
        <f>IFERROR(IF(VLOOKUP($A197,'Annex 2 Designated EHV charges'!$D:$P,11,FALSE)=0,"",VLOOKUP($A197,'Annex 2 Designated EHV charges'!$D:$P,11,FALSE)),"")</f>
        <v/>
      </c>
      <c r="G197" s="99" t="str">
        <f>IFERROR(IF(VLOOKUP($A197,'Annex 2 Designated EHV charges'!$D:$P,12,FALSE)=0,"",VLOOKUP($A197,'Annex 2 Designated EHV charges'!$D:$P,12,FALSE)),"")</f>
        <v/>
      </c>
      <c r="H197" s="99" t="str">
        <f>IFERROR(IF(VLOOKUP($A197,'Annex 2 Designated EHV charges'!$D:$P,13,FALSE)=0,"",VLOOKUP($A197,'Annex 2 Designated EHV charges'!$D:$P,13,FALSE)),"")</f>
        <v/>
      </c>
    </row>
    <row r="198" spans="1:8" x14ac:dyDescent="0.2">
      <c r="A198" s="96" t="str">
        <f t="array" ref="A198">IFERROR(INDEX('Annex 2 Designated EHV charges'!$D$10:$D$10, MATCH(0, IF(ISBLANK('Annex 2 Designated EHV charges'!$D$10:$D$10),1, COUNTIF(A$4:$A197, 'Annex 2 Designated EHV charges'!$D$10:$D$10)), 0)),"")</f>
        <v/>
      </c>
      <c r="B198" s="95" t="str">
        <f>IF($A198="","",VLOOKUP($A198,'Annex 2 Designated EHV charges'!$D:$O,2,0))</f>
        <v/>
      </c>
      <c r="C198" s="96" t="str">
        <f>IF($A198="","",VLOOKUP($A198,'Annex 2 Designated EHV charges'!$D:$O,3,0))</f>
        <v/>
      </c>
      <c r="D198" s="95" t="str">
        <f>IF($A198="","",VLOOKUP($A198,'Annex 2 Designated EHV charges'!$D:$O,4,0))</f>
        <v/>
      </c>
      <c r="E198" s="97" t="str">
        <f>IFERROR(IF(VLOOKUP($A198,'Annex 2 Designated EHV charges'!$D:$P,10,FALSE)=0,"",VLOOKUP($A198,'Annex 2 Designated EHV charges'!$D:$P,10,FALSE)),"")</f>
        <v/>
      </c>
      <c r="F198" s="98" t="str">
        <f>IFERROR(IF(VLOOKUP($A198,'Annex 2 Designated EHV charges'!$D:$P,11,FALSE)=0,"",VLOOKUP($A198,'Annex 2 Designated EHV charges'!$D:$P,11,FALSE)),"")</f>
        <v/>
      </c>
      <c r="G198" s="99" t="str">
        <f>IFERROR(IF(VLOOKUP($A198,'Annex 2 Designated EHV charges'!$D:$P,12,FALSE)=0,"",VLOOKUP($A198,'Annex 2 Designated EHV charges'!$D:$P,12,FALSE)),"")</f>
        <v/>
      </c>
      <c r="H198" s="99" t="str">
        <f>IFERROR(IF(VLOOKUP($A198,'Annex 2 Designated EHV charges'!$D:$P,13,FALSE)=0,"",VLOOKUP($A198,'Annex 2 Designated EHV charges'!$D:$P,13,FALSE)),"")</f>
        <v/>
      </c>
    </row>
    <row r="199" spans="1:8" x14ac:dyDescent="0.2">
      <c r="A199" s="96" t="str">
        <f t="array" ref="A199">IFERROR(INDEX('Annex 2 Designated EHV charges'!$D$10:$D$10, MATCH(0, IF(ISBLANK('Annex 2 Designated EHV charges'!$D$10:$D$10),1, COUNTIF(A$4:$A198, 'Annex 2 Designated EHV charges'!$D$10:$D$10)), 0)),"")</f>
        <v/>
      </c>
      <c r="B199" s="95" t="str">
        <f>IF($A199="","",VLOOKUP($A199,'Annex 2 Designated EHV charges'!$D:$O,2,0))</f>
        <v/>
      </c>
      <c r="C199" s="96" t="str">
        <f>IF($A199="","",VLOOKUP($A199,'Annex 2 Designated EHV charges'!$D:$O,3,0))</f>
        <v/>
      </c>
      <c r="D199" s="95" t="str">
        <f>IF($A199="","",VLOOKUP($A199,'Annex 2 Designated EHV charges'!$D:$O,4,0))</f>
        <v/>
      </c>
      <c r="E199" s="97" t="str">
        <f>IFERROR(IF(VLOOKUP($A199,'Annex 2 Designated EHV charges'!$D:$P,10,FALSE)=0,"",VLOOKUP($A199,'Annex 2 Designated EHV charges'!$D:$P,10,FALSE)),"")</f>
        <v/>
      </c>
      <c r="F199" s="98" t="str">
        <f>IFERROR(IF(VLOOKUP($A199,'Annex 2 Designated EHV charges'!$D:$P,11,FALSE)=0,"",VLOOKUP($A199,'Annex 2 Designated EHV charges'!$D:$P,11,FALSE)),"")</f>
        <v/>
      </c>
      <c r="G199" s="99" t="str">
        <f>IFERROR(IF(VLOOKUP($A199,'Annex 2 Designated EHV charges'!$D:$P,12,FALSE)=0,"",VLOOKUP($A199,'Annex 2 Designated EHV charges'!$D:$P,12,FALSE)),"")</f>
        <v/>
      </c>
      <c r="H199" s="99" t="str">
        <f>IFERROR(IF(VLOOKUP($A199,'Annex 2 Designated EHV charges'!$D:$P,13,FALSE)=0,"",VLOOKUP($A199,'Annex 2 Designated EHV charges'!$D:$P,13,FALSE)),"")</f>
        <v/>
      </c>
    </row>
    <row r="200" spans="1:8" x14ac:dyDescent="0.2">
      <c r="A200" s="96" t="str">
        <f t="array" ref="A200">IFERROR(INDEX('Annex 2 Designated EHV charges'!$D$10:$D$10, MATCH(0, IF(ISBLANK('Annex 2 Designated EHV charges'!$D$10:$D$10),1, COUNTIF(A$4:$A199, 'Annex 2 Designated EHV charges'!$D$10:$D$10)), 0)),"")</f>
        <v/>
      </c>
      <c r="B200" s="95" t="str">
        <f>IF($A200="","",VLOOKUP($A200,'Annex 2 Designated EHV charges'!$D:$O,2,0))</f>
        <v/>
      </c>
      <c r="C200" s="96" t="str">
        <f>IF($A200="","",VLOOKUP($A200,'Annex 2 Designated EHV charges'!$D:$O,3,0))</f>
        <v/>
      </c>
      <c r="D200" s="95" t="str">
        <f>IF($A200="","",VLOOKUP($A200,'Annex 2 Designated EHV charges'!$D:$O,4,0))</f>
        <v/>
      </c>
      <c r="E200" s="97" t="str">
        <f>IFERROR(IF(VLOOKUP($A200,'Annex 2 Designated EHV charges'!$D:$P,10,FALSE)=0,"",VLOOKUP($A200,'Annex 2 Designated EHV charges'!$D:$P,10,FALSE)),"")</f>
        <v/>
      </c>
      <c r="F200" s="98" t="str">
        <f>IFERROR(IF(VLOOKUP($A200,'Annex 2 Designated EHV charges'!$D:$P,11,FALSE)=0,"",VLOOKUP($A200,'Annex 2 Designated EHV charges'!$D:$P,11,FALSE)),"")</f>
        <v/>
      </c>
      <c r="G200" s="99" t="str">
        <f>IFERROR(IF(VLOOKUP($A200,'Annex 2 Designated EHV charges'!$D:$P,12,FALSE)=0,"",VLOOKUP($A200,'Annex 2 Designated EHV charges'!$D:$P,12,FALSE)),"")</f>
        <v/>
      </c>
      <c r="H200" s="99" t="str">
        <f>IFERROR(IF(VLOOKUP($A200,'Annex 2 Designated EHV charges'!$D:$P,13,FALSE)=0,"",VLOOKUP($A200,'Annex 2 Designated EHV charges'!$D:$P,13,FALSE)),"")</f>
        <v/>
      </c>
    </row>
    <row r="201" spans="1:8" x14ac:dyDescent="0.2">
      <c r="A201" s="96" t="str">
        <f t="array" ref="A201">IFERROR(INDEX('Annex 2 Designated EHV charges'!$D$10:$D$10, MATCH(0, IF(ISBLANK('Annex 2 Designated EHV charges'!$D$10:$D$10),1, COUNTIF(A$4:$A200, 'Annex 2 Designated EHV charges'!$D$10:$D$10)), 0)),"")</f>
        <v/>
      </c>
      <c r="B201" s="95" t="str">
        <f>IF($A201="","",VLOOKUP($A201,'Annex 2 Designated EHV charges'!$D:$O,2,0))</f>
        <v/>
      </c>
      <c r="C201" s="96" t="str">
        <f>IF($A201="","",VLOOKUP($A201,'Annex 2 Designated EHV charges'!$D:$O,3,0))</f>
        <v/>
      </c>
      <c r="D201" s="95" t="str">
        <f>IF($A201="","",VLOOKUP($A201,'Annex 2 Designated EHV charges'!$D:$O,4,0))</f>
        <v/>
      </c>
      <c r="E201" s="97" t="str">
        <f>IFERROR(IF(VLOOKUP($A201,'Annex 2 Designated EHV charges'!$D:$P,10,FALSE)=0,"",VLOOKUP($A201,'Annex 2 Designated EHV charges'!$D:$P,10,FALSE)),"")</f>
        <v/>
      </c>
      <c r="F201" s="98" t="str">
        <f>IFERROR(IF(VLOOKUP($A201,'Annex 2 Designated EHV charges'!$D:$P,11,FALSE)=0,"",VLOOKUP($A201,'Annex 2 Designated EHV charges'!$D:$P,11,FALSE)),"")</f>
        <v/>
      </c>
      <c r="G201" s="99" t="str">
        <f>IFERROR(IF(VLOOKUP($A201,'Annex 2 Designated EHV charges'!$D:$P,12,FALSE)=0,"",VLOOKUP($A201,'Annex 2 Designated EHV charges'!$D:$P,12,FALSE)),"")</f>
        <v/>
      </c>
      <c r="H201" s="99" t="str">
        <f>IFERROR(IF(VLOOKUP($A201,'Annex 2 Designated EHV charges'!$D:$P,13,FALSE)=0,"",VLOOKUP($A201,'Annex 2 Designated EHV charges'!$D:$P,13,FALSE)),"")</f>
        <v/>
      </c>
    </row>
    <row r="202" spans="1:8" x14ac:dyDescent="0.2">
      <c r="A202" s="96" t="str">
        <f t="array" ref="A202">IFERROR(INDEX('Annex 2 Designated EHV charges'!$D$10:$D$10, MATCH(0, IF(ISBLANK('Annex 2 Designated EHV charges'!$D$10:$D$10),1, COUNTIF(A$4:$A201, 'Annex 2 Designated EHV charges'!$D$10:$D$10)), 0)),"")</f>
        <v/>
      </c>
      <c r="B202" s="95" t="str">
        <f>IF($A202="","",VLOOKUP($A202,'Annex 2 Designated EHV charges'!$D:$O,2,0))</f>
        <v/>
      </c>
      <c r="C202" s="96" t="str">
        <f>IF($A202="","",VLOOKUP($A202,'Annex 2 Designated EHV charges'!$D:$O,3,0))</f>
        <v/>
      </c>
      <c r="D202" s="95" t="str">
        <f>IF($A202="","",VLOOKUP($A202,'Annex 2 Designated EHV charges'!$D:$O,4,0))</f>
        <v/>
      </c>
      <c r="E202" s="97" t="str">
        <f>IFERROR(IF(VLOOKUP($A202,'Annex 2 Designated EHV charges'!$D:$P,10,FALSE)=0,"",VLOOKUP($A202,'Annex 2 Designated EHV charges'!$D:$P,10,FALSE)),"")</f>
        <v/>
      </c>
      <c r="F202" s="98" t="str">
        <f>IFERROR(IF(VLOOKUP($A202,'Annex 2 Designated EHV charges'!$D:$P,11,FALSE)=0,"",VLOOKUP($A202,'Annex 2 Designated EHV charges'!$D:$P,11,FALSE)),"")</f>
        <v/>
      </c>
      <c r="G202" s="99" t="str">
        <f>IFERROR(IF(VLOOKUP($A202,'Annex 2 Designated EHV charges'!$D:$P,12,FALSE)=0,"",VLOOKUP($A202,'Annex 2 Designated EHV charges'!$D:$P,12,FALSE)),"")</f>
        <v/>
      </c>
      <c r="H202" s="99" t="str">
        <f>IFERROR(IF(VLOOKUP($A202,'Annex 2 Designated EHV charges'!$D:$P,13,FALSE)=0,"",VLOOKUP($A202,'Annex 2 Designated EHV charges'!$D:$P,13,FALSE)),"")</f>
        <v/>
      </c>
    </row>
    <row r="203" spans="1:8" x14ac:dyDescent="0.2">
      <c r="A203" s="96" t="str">
        <f t="array" ref="A203">IFERROR(INDEX('Annex 2 Designated EHV charges'!$D$10:$D$10, MATCH(0, IF(ISBLANK('Annex 2 Designated EHV charges'!$D$10:$D$10),1, COUNTIF(A$4:$A202, 'Annex 2 Designated EHV charges'!$D$10:$D$10)), 0)),"")</f>
        <v/>
      </c>
      <c r="B203" s="95" t="str">
        <f>IF($A203="","",VLOOKUP($A203,'Annex 2 Designated EHV charges'!$D:$O,2,0))</f>
        <v/>
      </c>
      <c r="C203" s="96" t="str">
        <f>IF($A203="","",VLOOKUP($A203,'Annex 2 Designated EHV charges'!$D:$O,3,0))</f>
        <v/>
      </c>
      <c r="D203" s="95" t="str">
        <f>IF($A203="","",VLOOKUP($A203,'Annex 2 Designated EHV charges'!$D:$O,4,0))</f>
        <v/>
      </c>
      <c r="E203" s="97" t="str">
        <f>IFERROR(IF(VLOOKUP($A203,'Annex 2 Designated EHV charges'!$D:$P,10,FALSE)=0,"",VLOOKUP($A203,'Annex 2 Designated EHV charges'!$D:$P,10,FALSE)),"")</f>
        <v/>
      </c>
      <c r="F203" s="98" t="str">
        <f>IFERROR(IF(VLOOKUP($A203,'Annex 2 Designated EHV charges'!$D:$P,11,FALSE)=0,"",VLOOKUP($A203,'Annex 2 Designated EHV charges'!$D:$P,11,FALSE)),"")</f>
        <v/>
      </c>
      <c r="G203" s="99" t="str">
        <f>IFERROR(IF(VLOOKUP($A203,'Annex 2 Designated EHV charges'!$D:$P,12,FALSE)=0,"",VLOOKUP($A203,'Annex 2 Designated EHV charges'!$D:$P,12,FALSE)),"")</f>
        <v/>
      </c>
      <c r="H203" s="99" t="str">
        <f>IFERROR(IF(VLOOKUP($A203,'Annex 2 Designated EHV charges'!$D:$P,13,FALSE)=0,"",VLOOKUP($A203,'Annex 2 Designated EHV charges'!$D:$P,13,FALSE)),"")</f>
        <v/>
      </c>
    </row>
    <row r="204" spans="1:8" x14ac:dyDescent="0.2">
      <c r="A204" s="96" t="str">
        <f t="array" ref="A204">IFERROR(INDEX('Annex 2 Designated EHV charges'!$D$10:$D$10, MATCH(0, IF(ISBLANK('Annex 2 Designated EHV charges'!$D$10:$D$10),1, COUNTIF(A$4:$A203, 'Annex 2 Designated EHV charges'!$D$10:$D$10)), 0)),"")</f>
        <v/>
      </c>
      <c r="B204" s="95" t="str">
        <f>IF($A204="","",VLOOKUP($A204,'Annex 2 Designated EHV charges'!$D:$O,2,0))</f>
        <v/>
      </c>
      <c r="C204" s="96" t="str">
        <f>IF($A204="","",VLOOKUP($A204,'Annex 2 Designated EHV charges'!$D:$O,3,0))</f>
        <v/>
      </c>
      <c r="D204" s="95" t="str">
        <f>IF($A204="","",VLOOKUP($A204,'Annex 2 Designated EHV charges'!$D:$O,4,0))</f>
        <v/>
      </c>
      <c r="E204" s="97" t="str">
        <f>IFERROR(IF(VLOOKUP($A204,'Annex 2 Designated EHV charges'!$D:$P,10,FALSE)=0,"",VLOOKUP($A204,'Annex 2 Designated EHV charges'!$D:$P,10,FALSE)),"")</f>
        <v/>
      </c>
      <c r="F204" s="98" t="str">
        <f>IFERROR(IF(VLOOKUP($A204,'Annex 2 Designated EHV charges'!$D:$P,11,FALSE)=0,"",VLOOKUP($A204,'Annex 2 Designated EHV charges'!$D:$P,11,FALSE)),"")</f>
        <v/>
      </c>
      <c r="G204" s="99" t="str">
        <f>IFERROR(IF(VLOOKUP($A204,'Annex 2 Designated EHV charges'!$D:$P,12,FALSE)=0,"",VLOOKUP($A204,'Annex 2 Designated EHV charges'!$D:$P,12,FALSE)),"")</f>
        <v/>
      </c>
      <c r="H204" s="99" t="str">
        <f>IFERROR(IF(VLOOKUP($A204,'Annex 2 Designated EHV charges'!$D:$P,13,FALSE)=0,"",VLOOKUP($A204,'Annex 2 Designated EHV charges'!$D:$P,13,FALSE)),"")</f>
        <v/>
      </c>
    </row>
    <row r="205" spans="1:8" x14ac:dyDescent="0.2">
      <c r="A205" s="96" t="str">
        <f t="array" ref="A205">IFERROR(INDEX('Annex 2 Designated EHV charges'!$D$10:$D$10, MATCH(0, IF(ISBLANK('Annex 2 Designated EHV charges'!$D$10:$D$10),1, COUNTIF(A$4:$A204, 'Annex 2 Designated EHV charges'!$D$10:$D$10)), 0)),"")</f>
        <v/>
      </c>
      <c r="B205" s="95" t="str">
        <f>IF($A205="","",VLOOKUP($A205,'Annex 2 Designated EHV charges'!$D:$O,2,0))</f>
        <v/>
      </c>
      <c r="C205" s="96" t="str">
        <f>IF($A205="","",VLOOKUP($A205,'Annex 2 Designated EHV charges'!$D:$O,3,0))</f>
        <v/>
      </c>
      <c r="D205" s="95" t="str">
        <f>IF($A205="","",VLOOKUP($A205,'Annex 2 Designated EHV charges'!$D:$O,4,0))</f>
        <v/>
      </c>
      <c r="E205" s="97" t="str">
        <f>IFERROR(IF(VLOOKUP($A205,'Annex 2 Designated EHV charges'!$D:$P,10,FALSE)=0,"",VLOOKUP($A205,'Annex 2 Designated EHV charges'!$D:$P,10,FALSE)),"")</f>
        <v/>
      </c>
      <c r="F205" s="98" t="str">
        <f>IFERROR(IF(VLOOKUP($A205,'Annex 2 Designated EHV charges'!$D:$P,11,FALSE)=0,"",VLOOKUP($A205,'Annex 2 Designated EHV charges'!$D:$P,11,FALSE)),"")</f>
        <v/>
      </c>
      <c r="G205" s="99" t="str">
        <f>IFERROR(IF(VLOOKUP($A205,'Annex 2 Designated EHV charges'!$D:$P,12,FALSE)=0,"",VLOOKUP($A205,'Annex 2 Designated EHV charges'!$D:$P,12,FALSE)),"")</f>
        <v/>
      </c>
      <c r="H205" s="99" t="str">
        <f>IFERROR(IF(VLOOKUP($A205,'Annex 2 Designated EHV charges'!$D:$P,13,FALSE)=0,"",VLOOKUP($A205,'Annex 2 Designated EHV charges'!$D:$P,13,FALSE)),"")</f>
        <v/>
      </c>
    </row>
    <row r="206" spans="1:8" x14ac:dyDescent="0.2">
      <c r="A206" s="96" t="str">
        <f t="array" ref="A206">IFERROR(INDEX('Annex 2 Designated EHV charges'!$D$10:$D$10, MATCH(0, IF(ISBLANK('Annex 2 Designated EHV charges'!$D$10:$D$10),1, COUNTIF(A$4:$A205, 'Annex 2 Designated EHV charges'!$D$10:$D$10)), 0)),"")</f>
        <v/>
      </c>
      <c r="B206" s="95" t="str">
        <f>IF($A206="","",VLOOKUP($A206,'Annex 2 Designated EHV charges'!$D:$O,2,0))</f>
        <v/>
      </c>
      <c r="C206" s="96" t="str">
        <f>IF($A206="","",VLOOKUP($A206,'Annex 2 Designated EHV charges'!$D:$O,3,0))</f>
        <v/>
      </c>
      <c r="D206" s="95" t="str">
        <f>IF($A206="","",VLOOKUP($A206,'Annex 2 Designated EHV charges'!$D:$O,4,0))</f>
        <v/>
      </c>
      <c r="E206" s="97" t="str">
        <f>IFERROR(IF(VLOOKUP($A206,'Annex 2 Designated EHV charges'!$D:$P,10,FALSE)=0,"",VLOOKUP($A206,'Annex 2 Designated EHV charges'!$D:$P,10,FALSE)),"")</f>
        <v/>
      </c>
      <c r="F206" s="98" t="str">
        <f>IFERROR(IF(VLOOKUP($A206,'Annex 2 Designated EHV charges'!$D:$P,11,FALSE)=0,"",VLOOKUP($A206,'Annex 2 Designated EHV charges'!$D:$P,11,FALSE)),"")</f>
        <v/>
      </c>
      <c r="G206" s="99" t="str">
        <f>IFERROR(IF(VLOOKUP($A206,'Annex 2 Designated EHV charges'!$D:$P,12,FALSE)=0,"",VLOOKUP($A206,'Annex 2 Designated EHV charges'!$D:$P,12,FALSE)),"")</f>
        <v/>
      </c>
      <c r="H206" s="99" t="str">
        <f>IFERROR(IF(VLOOKUP($A206,'Annex 2 Designated EHV charges'!$D:$P,13,FALSE)=0,"",VLOOKUP($A206,'Annex 2 Designated EHV charges'!$D:$P,13,FALSE)),"")</f>
        <v/>
      </c>
    </row>
    <row r="207" spans="1:8" x14ac:dyDescent="0.2">
      <c r="A207" s="96" t="str">
        <f t="array" ref="A207">IFERROR(INDEX('Annex 2 Designated EHV charges'!$D$10:$D$10, MATCH(0, IF(ISBLANK('Annex 2 Designated EHV charges'!$D$10:$D$10),1, COUNTIF(A$4:$A206, 'Annex 2 Designated EHV charges'!$D$10:$D$10)), 0)),"")</f>
        <v/>
      </c>
      <c r="B207" s="95" t="str">
        <f>IF($A207="","",VLOOKUP($A207,'Annex 2 Designated EHV charges'!$D:$O,2,0))</f>
        <v/>
      </c>
      <c r="C207" s="96" t="str">
        <f>IF($A207="","",VLOOKUP($A207,'Annex 2 Designated EHV charges'!$D:$O,3,0))</f>
        <v/>
      </c>
      <c r="D207" s="95" t="str">
        <f>IF($A207="","",VLOOKUP($A207,'Annex 2 Designated EHV charges'!$D:$O,4,0))</f>
        <v/>
      </c>
      <c r="E207" s="97" t="str">
        <f>IFERROR(IF(VLOOKUP($A207,'Annex 2 Designated EHV charges'!$D:$P,10,FALSE)=0,"",VLOOKUP($A207,'Annex 2 Designated EHV charges'!$D:$P,10,FALSE)),"")</f>
        <v/>
      </c>
      <c r="F207" s="98" t="str">
        <f>IFERROR(IF(VLOOKUP($A207,'Annex 2 Designated EHV charges'!$D:$P,11,FALSE)=0,"",VLOOKUP($A207,'Annex 2 Designated EHV charges'!$D:$P,11,FALSE)),"")</f>
        <v/>
      </c>
      <c r="G207" s="99" t="str">
        <f>IFERROR(IF(VLOOKUP($A207,'Annex 2 Designated EHV charges'!$D:$P,12,FALSE)=0,"",VLOOKUP($A207,'Annex 2 Designated EHV charges'!$D:$P,12,FALSE)),"")</f>
        <v/>
      </c>
      <c r="H207" s="99" t="str">
        <f>IFERROR(IF(VLOOKUP($A207,'Annex 2 Designated EHV charges'!$D:$P,13,FALSE)=0,"",VLOOKUP($A207,'Annex 2 Designated EHV charges'!$D:$P,13,FALSE)),"")</f>
        <v/>
      </c>
    </row>
    <row r="208" spans="1:8" x14ac:dyDescent="0.2">
      <c r="A208" s="96" t="str">
        <f t="array" ref="A208">IFERROR(INDEX('Annex 2 Designated EHV charges'!$D$10:$D$10, MATCH(0, IF(ISBLANK('Annex 2 Designated EHV charges'!$D$10:$D$10),1, COUNTIF(A$4:$A207, 'Annex 2 Designated EHV charges'!$D$10:$D$10)), 0)),"")</f>
        <v/>
      </c>
      <c r="B208" s="95" t="str">
        <f>IF($A208="","",VLOOKUP($A208,'Annex 2 Designated EHV charges'!$D:$O,2,0))</f>
        <v/>
      </c>
      <c r="C208" s="96" t="str">
        <f>IF($A208="","",VLOOKUP($A208,'Annex 2 Designated EHV charges'!$D:$O,3,0))</f>
        <v/>
      </c>
      <c r="D208" s="95" t="str">
        <f>IF($A208="","",VLOOKUP($A208,'Annex 2 Designated EHV charges'!$D:$O,4,0))</f>
        <v/>
      </c>
      <c r="E208" s="97" t="str">
        <f>IFERROR(IF(VLOOKUP($A208,'Annex 2 Designated EHV charges'!$D:$P,10,FALSE)=0,"",VLOOKUP($A208,'Annex 2 Designated EHV charges'!$D:$P,10,FALSE)),"")</f>
        <v/>
      </c>
      <c r="F208" s="98" t="str">
        <f>IFERROR(IF(VLOOKUP($A208,'Annex 2 Designated EHV charges'!$D:$P,11,FALSE)=0,"",VLOOKUP($A208,'Annex 2 Designated EHV charges'!$D:$P,11,FALSE)),"")</f>
        <v/>
      </c>
      <c r="G208" s="99" t="str">
        <f>IFERROR(IF(VLOOKUP($A208,'Annex 2 Designated EHV charges'!$D:$P,12,FALSE)=0,"",VLOOKUP($A208,'Annex 2 Designated EHV charges'!$D:$P,12,FALSE)),"")</f>
        <v/>
      </c>
      <c r="H208" s="99" t="str">
        <f>IFERROR(IF(VLOOKUP($A208,'Annex 2 Designated EHV charges'!$D:$P,13,FALSE)=0,"",VLOOKUP($A208,'Annex 2 Designated EHV charges'!$D:$P,13,FALSE)),"")</f>
        <v/>
      </c>
    </row>
    <row r="209" spans="1:8" x14ac:dyDescent="0.2">
      <c r="A209" s="96" t="str">
        <f t="array" ref="A209">IFERROR(INDEX('Annex 2 Designated EHV charges'!$D$10:$D$10, MATCH(0, IF(ISBLANK('Annex 2 Designated EHV charges'!$D$10:$D$10),1, COUNTIF(A$4:$A208, 'Annex 2 Designated EHV charges'!$D$10:$D$10)), 0)),"")</f>
        <v/>
      </c>
      <c r="B209" s="95" t="str">
        <f>IF($A209="","",VLOOKUP($A209,'Annex 2 Designated EHV charges'!$D:$O,2,0))</f>
        <v/>
      </c>
      <c r="C209" s="96" t="str">
        <f>IF($A209="","",VLOOKUP($A209,'Annex 2 Designated EHV charges'!$D:$O,3,0))</f>
        <v/>
      </c>
      <c r="D209" s="95" t="str">
        <f>IF($A209="","",VLOOKUP($A209,'Annex 2 Designated EHV charges'!$D:$O,4,0))</f>
        <v/>
      </c>
      <c r="E209" s="97" t="str">
        <f>IFERROR(IF(VLOOKUP($A209,'Annex 2 Designated EHV charges'!$D:$P,10,FALSE)=0,"",VLOOKUP($A209,'Annex 2 Designated EHV charges'!$D:$P,10,FALSE)),"")</f>
        <v/>
      </c>
      <c r="F209" s="98" t="str">
        <f>IFERROR(IF(VLOOKUP($A209,'Annex 2 Designated EHV charges'!$D:$P,11,FALSE)=0,"",VLOOKUP($A209,'Annex 2 Designated EHV charges'!$D:$P,11,FALSE)),"")</f>
        <v/>
      </c>
      <c r="G209" s="99" t="str">
        <f>IFERROR(IF(VLOOKUP($A209,'Annex 2 Designated EHV charges'!$D:$P,12,FALSE)=0,"",VLOOKUP($A209,'Annex 2 Designated EHV charges'!$D:$P,12,FALSE)),"")</f>
        <v/>
      </c>
      <c r="H209" s="99" t="str">
        <f>IFERROR(IF(VLOOKUP($A209,'Annex 2 Designated EHV charges'!$D:$P,13,FALSE)=0,"",VLOOKUP($A209,'Annex 2 Designated EHV charges'!$D:$P,13,FALSE)),"")</f>
        <v/>
      </c>
    </row>
    <row r="210" spans="1:8" x14ac:dyDescent="0.2">
      <c r="A210" s="96" t="str">
        <f t="array" ref="A210">IFERROR(INDEX('Annex 2 Designated EHV charges'!$D$10:$D$10, MATCH(0, IF(ISBLANK('Annex 2 Designated EHV charges'!$D$10:$D$10),1, COUNTIF(A$4:$A209, 'Annex 2 Designated EHV charges'!$D$10:$D$10)), 0)),"")</f>
        <v/>
      </c>
      <c r="B210" s="95" t="str">
        <f>IF($A210="","",VLOOKUP($A210,'Annex 2 Designated EHV charges'!$D:$O,2,0))</f>
        <v/>
      </c>
      <c r="C210" s="96" t="str">
        <f>IF($A210="","",VLOOKUP($A210,'Annex 2 Designated EHV charges'!$D:$O,3,0))</f>
        <v/>
      </c>
      <c r="D210" s="95" t="str">
        <f>IF($A210="","",VLOOKUP($A210,'Annex 2 Designated EHV charges'!$D:$O,4,0))</f>
        <v/>
      </c>
      <c r="E210" s="97" t="str">
        <f>IFERROR(IF(VLOOKUP($A210,'Annex 2 Designated EHV charges'!$D:$P,10,FALSE)=0,"",VLOOKUP($A210,'Annex 2 Designated EHV charges'!$D:$P,10,FALSE)),"")</f>
        <v/>
      </c>
      <c r="F210" s="98" t="str">
        <f>IFERROR(IF(VLOOKUP($A210,'Annex 2 Designated EHV charges'!$D:$P,11,FALSE)=0,"",VLOOKUP($A210,'Annex 2 Designated EHV charges'!$D:$P,11,FALSE)),"")</f>
        <v/>
      </c>
      <c r="G210" s="99" t="str">
        <f>IFERROR(IF(VLOOKUP($A210,'Annex 2 Designated EHV charges'!$D:$P,12,FALSE)=0,"",VLOOKUP($A210,'Annex 2 Designated EHV charges'!$D:$P,12,FALSE)),"")</f>
        <v/>
      </c>
      <c r="H210" s="99" t="str">
        <f>IFERROR(IF(VLOOKUP($A210,'Annex 2 Designated EHV charges'!$D:$P,13,FALSE)=0,"",VLOOKUP($A210,'Annex 2 Designated EHV charges'!$D:$P,13,FALSE)),"")</f>
        <v/>
      </c>
    </row>
    <row r="211" spans="1:8" x14ac:dyDescent="0.2">
      <c r="A211" s="96" t="str">
        <f t="array" ref="A211">IFERROR(INDEX('Annex 2 Designated EHV charges'!$D$10:$D$10, MATCH(0, IF(ISBLANK('Annex 2 Designated EHV charges'!$D$10:$D$10),1, COUNTIF(A$4:$A210, 'Annex 2 Designated EHV charges'!$D$10:$D$10)), 0)),"")</f>
        <v/>
      </c>
      <c r="B211" s="95" t="str">
        <f>IF($A211="","",VLOOKUP($A211,'Annex 2 Designated EHV charges'!$D:$O,2,0))</f>
        <v/>
      </c>
      <c r="C211" s="96" t="str">
        <f>IF($A211="","",VLOOKUP($A211,'Annex 2 Designated EHV charges'!$D:$O,3,0))</f>
        <v/>
      </c>
      <c r="D211" s="95" t="str">
        <f>IF($A211="","",VLOOKUP($A211,'Annex 2 Designated EHV charges'!$D:$O,4,0))</f>
        <v/>
      </c>
      <c r="E211" s="97" t="str">
        <f>IFERROR(IF(VLOOKUP($A211,'Annex 2 Designated EHV charges'!$D:$P,10,FALSE)=0,"",VLOOKUP($A211,'Annex 2 Designated EHV charges'!$D:$P,10,FALSE)),"")</f>
        <v/>
      </c>
      <c r="F211" s="98" t="str">
        <f>IFERROR(IF(VLOOKUP($A211,'Annex 2 Designated EHV charges'!$D:$P,11,FALSE)=0,"",VLOOKUP($A211,'Annex 2 Designated EHV charges'!$D:$P,11,FALSE)),"")</f>
        <v/>
      </c>
      <c r="G211" s="99" t="str">
        <f>IFERROR(IF(VLOOKUP($A211,'Annex 2 Designated EHV charges'!$D:$P,12,FALSE)=0,"",VLOOKUP($A211,'Annex 2 Designated EHV charges'!$D:$P,12,FALSE)),"")</f>
        <v/>
      </c>
      <c r="H211" s="99" t="str">
        <f>IFERROR(IF(VLOOKUP($A211,'Annex 2 Designated EHV charges'!$D:$P,13,FALSE)=0,"",VLOOKUP($A211,'Annex 2 Designated EHV charges'!$D:$P,13,FALSE)),"")</f>
        <v/>
      </c>
    </row>
    <row r="212" spans="1:8" x14ac:dyDescent="0.2">
      <c r="A212" s="96" t="str">
        <f t="array" ref="A212">IFERROR(INDEX('Annex 2 Designated EHV charges'!$D$10:$D$10, MATCH(0, IF(ISBLANK('Annex 2 Designated EHV charges'!$D$10:$D$10),1, COUNTIF(A$4:$A211, 'Annex 2 Designated EHV charges'!$D$10:$D$10)), 0)),"")</f>
        <v/>
      </c>
      <c r="B212" s="95" t="str">
        <f>IF($A212="","",VLOOKUP($A212,'Annex 2 Designated EHV charges'!$D:$O,2,0))</f>
        <v/>
      </c>
      <c r="C212" s="96" t="str">
        <f>IF($A212="","",VLOOKUP($A212,'Annex 2 Designated EHV charges'!$D:$O,3,0))</f>
        <v/>
      </c>
      <c r="D212" s="95" t="str">
        <f>IF($A212="","",VLOOKUP($A212,'Annex 2 Designated EHV charges'!$D:$O,4,0))</f>
        <v/>
      </c>
      <c r="E212" s="97" t="str">
        <f>IFERROR(IF(VLOOKUP($A212,'Annex 2 Designated EHV charges'!$D:$P,10,FALSE)=0,"",VLOOKUP($A212,'Annex 2 Designated EHV charges'!$D:$P,10,FALSE)),"")</f>
        <v/>
      </c>
      <c r="F212" s="98" t="str">
        <f>IFERROR(IF(VLOOKUP($A212,'Annex 2 Designated EHV charges'!$D:$P,11,FALSE)=0,"",VLOOKUP($A212,'Annex 2 Designated EHV charges'!$D:$P,11,FALSE)),"")</f>
        <v/>
      </c>
      <c r="G212" s="99" t="str">
        <f>IFERROR(IF(VLOOKUP($A212,'Annex 2 Designated EHV charges'!$D:$P,12,FALSE)=0,"",VLOOKUP($A212,'Annex 2 Designated EHV charges'!$D:$P,12,FALSE)),"")</f>
        <v/>
      </c>
      <c r="H212" s="99" t="str">
        <f>IFERROR(IF(VLOOKUP($A212,'Annex 2 Designated EHV charges'!$D:$P,13,FALSE)=0,"",VLOOKUP($A212,'Annex 2 Designated EHV charges'!$D:$P,13,FALSE)),"")</f>
        <v/>
      </c>
    </row>
    <row r="213" spans="1:8" x14ac:dyDescent="0.2">
      <c r="A213" s="96" t="str">
        <f t="array" ref="A213">IFERROR(INDEX('Annex 2 Designated EHV charges'!$D$10:$D$10, MATCH(0, IF(ISBLANK('Annex 2 Designated EHV charges'!$D$10:$D$10),1, COUNTIF(A$4:$A212, 'Annex 2 Designated EHV charges'!$D$10:$D$10)), 0)),"")</f>
        <v/>
      </c>
      <c r="B213" s="95" t="str">
        <f>IF($A213="","",VLOOKUP($A213,'Annex 2 Designated EHV charges'!$D:$O,2,0))</f>
        <v/>
      </c>
      <c r="C213" s="96" t="str">
        <f>IF($A213="","",VLOOKUP($A213,'Annex 2 Designated EHV charges'!$D:$O,3,0))</f>
        <v/>
      </c>
      <c r="D213" s="95" t="str">
        <f>IF($A213="","",VLOOKUP($A213,'Annex 2 Designated EHV charges'!$D:$O,4,0))</f>
        <v/>
      </c>
      <c r="E213" s="97" t="str">
        <f>IFERROR(IF(VLOOKUP($A213,'Annex 2 Designated EHV charges'!$D:$P,10,FALSE)=0,"",VLOOKUP($A213,'Annex 2 Designated EHV charges'!$D:$P,10,FALSE)),"")</f>
        <v/>
      </c>
      <c r="F213" s="98" t="str">
        <f>IFERROR(IF(VLOOKUP($A213,'Annex 2 Designated EHV charges'!$D:$P,11,FALSE)=0,"",VLOOKUP($A213,'Annex 2 Designated EHV charges'!$D:$P,11,FALSE)),"")</f>
        <v/>
      </c>
      <c r="G213" s="99" t="str">
        <f>IFERROR(IF(VLOOKUP($A213,'Annex 2 Designated EHV charges'!$D:$P,12,FALSE)=0,"",VLOOKUP($A213,'Annex 2 Designated EHV charges'!$D:$P,12,FALSE)),"")</f>
        <v/>
      </c>
      <c r="H213" s="99" t="str">
        <f>IFERROR(IF(VLOOKUP($A213,'Annex 2 Designated EHV charges'!$D:$P,13,FALSE)=0,"",VLOOKUP($A213,'Annex 2 Designated EHV charges'!$D:$P,13,FALSE)),"")</f>
        <v/>
      </c>
    </row>
    <row r="214" spans="1:8" x14ac:dyDescent="0.2">
      <c r="A214" s="96" t="str">
        <f t="array" ref="A214">IFERROR(INDEX('Annex 2 Designated EHV charges'!$D$10:$D$10, MATCH(0, IF(ISBLANK('Annex 2 Designated EHV charges'!$D$10:$D$10),1, COUNTIF(A$4:$A213, 'Annex 2 Designated EHV charges'!$D$10:$D$10)), 0)),"")</f>
        <v/>
      </c>
      <c r="B214" s="95" t="str">
        <f>IF($A214="","",VLOOKUP($A214,'Annex 2 Designated EHV charges'!$D:$O,2,0))</f>
        <v/>
      </c>
      <c r="C214" s="96" t="str">
        <f>IF($A214="","",VLOOKUP($A214,'Annex 2 Designated EHV charges'!$D:$O,3,0))</f>
        <v/>
      </c>
      <c r="D214" s="95" t="str">
        <f>IF($A214="","",VLOOKUP($A214,'Annex 2 Designated EHV charges'!$D:$O,4,0))</f>
        <v/>
      </c>
      <c r="E214" s="97" t="str">
        <f>IFERROR(IF(VLOOKUP($A214,'Annex 2 Designated EHV charges'!$D:$P,10,FALSE)=0,"",VLOOKUP($A214,'Annex 2 Designated EHV charges'!$D:$P,10,FALSE)),"")</f>
        <v/>
      </c>
      <c r="F214" s="98" t="str">
        <f>IFERROR(IF(VLOOKUP($A214,'Annex 2 Designated EHV charges'!$D:$P,11,FALSE)=0,"",VLOOKUP($A214,'Annex 2 Designated EHV charges'!$D:$P,11,FALSE)),"")</f>
        <v/>
      </c>
      <c r="G214" s="99" t="str">
        <f>IFERROR(IF(VLOOKUP($A214,'Annex 2 Designated EHV charges'!$D:$P,12,FALSE)=0,"",VLOOKUP($A214,'Annex 2 Designated EHV charges'!$D:$P,12,FALSE)),"")</f>
        <v/>
      </c>
      <c r="H214" s="99" t="str">
        <f>IFERROR(IF(VLOOKUP($A214,'Annex 2 Designated EHV charges'!$D:$P,13,FALSE)=0,"",VLOOKUP($A214,'Annex 2 Designated EHV charges'!$D:$P,13,FALSE)),"")</f>
        <v/>
      </c>
    </row>
    <row r="215" spans="1:8" x14ac:dyDescent="0.2">
      <c r="A215" s="96" t="str">
        <f t="array" ref="A215">IFERROR(INDEX('Annex 2 Designated EHV charges'!$D$10:$D$10, MATCH(0, IF(ISBLANK('Annex 2 Designated EHV charges'!$D$10:$D$10),1, COUNTIF(A$4:$A214, 'Annex 2 Designated EHV charges'!$D$10:$D$10)), 0)),"")</f>
        <v/>
      </c>
      <c r="B215" s="95" t="str">
        <f>IF($A215="","",VLOOKUP($A215,'Annex 2 Designated EHV charges'!$D:$O,2,0))</f>
        <v/>
      </c>
      <c r="C215" s="96" t="str">
        <f>IF($A215="","",VLOOKUP($A215,'Annex 2 Designated EHV charges'!$D:$O,3,0))</f>
        <v/>
      </c>
      <c r="D215" s="95" t="str">
        <f>IF($A215="","",VLOOKUP($A215,'Annex 2 Designated EHV charges'!$D:$O,4,0))</f>
        <v/>
      </c>
      <c r="E215" s="97" t="str">
        <f>IFERROR(IF(VLOOKUP($A215,'Annex 2 Designated EHV charges'!$D:$P,10,FALSE)=0,"",VLOOKUP($A215,'Annex 2 Designated EHV charges'!$D:$P,10,FALSE)),"")</f>
        <v/>
      </c>
      <c r="F215" s="98" t="str">
        <f>IFERROR(IF(VLOOKUP($A215,'Annex 2 Designated EHV charges'!$D:$P,11,FALSE)=0,"",VLOOKUP($A215,'Annex 2 Designated EHV charges'!$D:$P,11,FALSE)),"")</f>
        <v/>
      </c>
      <c r="G215" s="99" t="str">
        <f>IFERROR(IF(VLOOKUP($A215,'Annex 2 Designated EHV charges'!$D:$P,12,FALSE)=0,"",VLOOKUP($A215,'Annex 2 Designated EHV charges'!$D:$P,12,FALSE)),"")</f>
        <v/>
      </c>
      <c r="H215" s="99" t="str">
        <f>IFERROR(IF(VLOOKUP($A215,'Annex 2 Designated EHV charges'!$D:$P,13,FALSE)=0,"",VLOOKUP($A215,'Annex 2 Designated EHV charges'!$D:$P,13,FALSE)),"")</f>
        <v/>
      </c>
    </row>
    <row r="216" spans="1:8" x14ac:dyDescent="0.2">
      <c r="A216" s="96" t="str">
        <f t="array" ref="A216">IFERROR(INDEX('Annex 2 Designated EHV charges'!$D$10:$D$10, MATCH(0, IF(ISBLANK('Annex 2 Designated EHV charges'!$D$10:$D$10),1, COUNTIF(A$4:$A215, 'Annex 2 Designated EHV charges'!$D$10:$D$10)), 0)),"")</f>
        <v/>
      </c>
      <c r="B216" s="95" t="str">
        <f>IF($A216="","",VLOOKUP($A216,'Annex 2 Designated EHV charges'!$D:$O,2,0))</f>
        <v/>
      </c>
      <c r="C216" s="96" t="str">
        <f>IF($A216="","",VLOOKUP($A216,'Annex 2 Designated EHV charges'!$D:$O,3,0))</f>
        <v/>
      </c>
      <c r="D216" s="95" t="str">
        <f>IF($A216="","",VLOOKUP($A216,'Annex 2 Designated EHV charges'!$D:$O,4,0))</f>
        <v/>
      </c>
      <c r="E216" s="97" t="str">
        <f>IFERROR(IF(VLOOKUP($A216,'Annex 2 Designated EHV charges'!$D:$P,10,FALSE)=0,"",VLOOKUP($A216,'Annex 2 Designated EHV charges'!$D:$P,10,FALSE)),"")</f>
        <v/>
      </c>
      <c r="F216" s="98" t="str">
        <f>IFERROR(IF(VLOOKUP($A216,'Annex 2 Designated EHV charges'!$D:$P,11,FALSE)=0,"",VLOOKUP($A216,'Annex 2 Designated EHV charges'!$D:$P,11,FALSE)),"")</f>
        <v/>
      </c>
      <c r="G216" s="99" t="str">
        <f>IFERROR(IF(VLOOKUP($A216,'Annex 2 Designated EHV charges'!$D:$P,12,FALSE)=0,"",VLOOKUP($A216,'Annex 2 Designated EHV charges'!$D:$P,12,FALSE)),"")</f>
        <v/>
      </c>
      <c r="H216" s="99" t="str">
        <f>IFERROR(IF(VLOOKUP($A216,'Annex 2 Designated EHV charges'!$D:$P,13,FALSE)=0,"",VLOOKUP($A216,'Annex 2 Designated EHV charges'!$D:$P,13,FALSE)),"")</f>
        <v/>
      </c>
    </row>
    <row r="217" spans="1:8" x14ac:dyDescent="0.2">
      <c r="A217" s="96" t="str">
        <f t="array" ref="A217">IFERROR(INDEX('Annex 2 Designated EHV charges'!$D$10:$D$10, MATCH(0, IF(ISBLANK('Annex 2 Designated EHV charges'!$D$10:$D$10),1, COUNTIF(A$4:$A216, 'Annex 2 Designated EHV charges'!$D$10:$D$10)), 0)),"")</f>
        <v/>
      </c>
      <c r="B217" s="95" t="str">
        <f>IF($A217="","",VLOOKUP($A217,'Annex 2 Designated EHV charges'!$D:$O,2,0))</f>
        <v/>
      </c>
      <c r="C217" s="96" t="str">
        <f>IF($A217="","",VLOOKUP($A217,'Annex 2 Designated EHV charges'!$D:$O,3,0))</f>
        <v/>
      </c>
      <c r="D217" s="95" t="str">
        <f>IF($A217="","",VLOOKUP($A217,'Annex 2 Designated EHV charges'!$D:$O,4,0))</f>
        <v/>
      </c>
      <c r="E217" s="97" t="str">
        <f>IFERROR(IF(VLOOKUP($A217,'Annex 2 Designated EHV charges'!$D:$P,10,FALSE)=0,"",VLOOKUP($A217,'Annex 2 Designated EHV charges'!$D:$P,10,FALSE)),"")</f>
        <v/>
      </c>
      <c r="F217" s="98" t="str">
        <f>IFERROR(IF(VLOOKUP($A217,'Annex 2 Designated EHV charges'!$D:$P,11,FALSE)=0,"",VLOOKUP($A217,'Annex 2 Designated EHV charges'!$D:$P,11,FALSE)),"")</f>
        <v/>
      </c>
      <c r="G217" s="99" t="str">
        <f>IFERROR(IF(VLOOKUP($A217,'Annex 2 Designated EHV charges'!$D:$P,12,FALSE)=0,"",VLOOKUP($A217,'Annex 2 Designated EHV charges'!$D:$P,12,FALSE)),"")</f>
        <v/>
      </c>
      <c r="H217" s="99" t="str">
        <f>IFERROR(IF(VLOOKUP($A217,'Annex 2 Designated EHV charges'!$D:$P,13,FALSE)=0,"",VLOOKUP($A217,'Annex 2 Designated EHV charges'!$D:$P,13,FALSE)),"")</f>
        <v/>
      </c>
    </row>
    <row r="218" spans="1:8" x14ac:dyDescent="0.2">
      <c r="A218" s="96" t="str">
        <f t="array" ref="A218">IFERROR(INDEX('Annex 2 Designated EHV charges'!$D$10:$D$10, MATCH(0, IF(ISBLANK('Annex 2 Designated EHV charges'!$D$10:$D$10),1, COUNTIF(A$4:$A217, 'Annex 2 Designated EHV charges'!$D$10:$D$10)), 0)),"")</f>
        <v/>
      </c>
      <c r="B218" s="95" t="str">
        <f>IF($A218="","",VLOOKUP($A218,'Annex 2 Designated EHV charges'!$D:$O,2,0))</f>
        <v/>
      </c>
      <c r="C218" s="96" t="str">
        <f>IF($A218="","",VLOOKUP($A218,'Annex 2 Designated EHV charges'!$D:$O,3,0))</f>
        <v/>
      </c>
      <c r="D218" s="95" t="str">
        <f>IF($A218="","",VLOOKUP($A218,'Annex 2 Designated EHV charges'!$D:$O,4,0))</f>
        <v/>
      </c>
      <c r="E218" s="97" t="str">
        <f>IFERROR(IF(VLOOKUP($A218,'Annex 2 Designated EHV charges'!$D:$P,10,FALSE)=0,"",VLOOKUP($A218,'Annex 2 Designated EHV charges'!$D:$P,10,FALSE)),"")</f>
        <v/>
      </c>
      <c r="F218" s="98" t="str">
        <f>IFERROR(IF(VLOOKUP($A218,'Annex 2 Designated EHV charges'!$D:$P,11,FALSE)=0,"",VLOOKUP($A218,'Annex 2 Designated EHV charges'!$D:$P,11,FALSE)),"")</f>
        <v/>
      </c>
      <c r="G218" s="99" t="str">
        <f>IFERROR(IF(VLOOKUP($A218,'Annex 2 Designated EHV charges'!$D:$P,12,FALSE)=0,"",VLOOKUP($A218,'Annex 2 Designated EHV charges'!$D:$P,12,FALSE)),"")</f>
        <v/>
      </c>
      <c r="H218" s="99" t="str">
        <f>IFERROR(IF(VLOOKUP($A218,'Annex 2 Designated EHV charges'!$D:$P,13,FALSE)=0,"",VLOOKUP($A218,'Annex 2 Designated EHV charges'!$D:$P,13,FALSE)),"")</f>
        <v/>
      </c>
    </row>
    <row r="219" spans="1:8" x14ac:dyDescent="0.2">
      <c r="A219" s="96" t="str">
        <f t="array" ref="A219">IFERROR(INDEX('Annex 2 Designated EHV charges'!$D$10:$D$10, MATCH(0, IF(ISBLANK('Annex 2 Designated EHV charges'!$D$10:$D$10),1, COUNTIF(A$4:$A218, 'Annex 2 Designated EHV charges'!$D$10:$D$10)), 0)),"")</f>
        <v/>
      </c>
      <c r="B219" s="95" t="str">
        <f>IF($A219="","",VLOOKUP($A219,'Annex 2 Designated EHV charges'!$D:$O,2,0))</f>
        <v/>
      </c>
      <c r="C219" s="96" t="str">
        <f>IF($A219="","",VLOOKUP($A219,'Annex 2 Designated EHV charges'!$D:$O,3,0))</f>
        <v/>
      </c>
      <c r="D219" s="95" t="str">
        <f>IF($A219="","",VLOOKUP($A219,'Annex 2 Designated EHV charges'!$D:$O,4,0))</f>
        <v/>
      </c>
      <c r="E219" s="97" t="str">
        <f>IFERROR(IF(VLOOKUP($A219,'Annex 2 Designated EHV charges'!$D:$P,10,FALSE)=0,"",VLOOKUP($A219,'Annex 2 Designated EHV charges'!$D:$P,10,FALSE)),"")</f>
        <v/>
      </c>
      <c r="F219" s="98" t="str">
        <f>IFERROR(IF(VLOOKUP($A219,'Annex 2 Designated EHV charges'!$D:$P,11,FALSE)=0,"",VLOOKUP($A219,'Annex 2 Designated EHV charges'!$D:$P,11,FALSE)),"")</f>
        <v/>
      </c>
      <c r="G219" s="99" t="str">
        <f>IFERROR(IF(VLOOKUP($A219,'Annex 2 Designated EHV charges'!$D:$P,12,FALSE)=0,"",VLOOKUP($A219,'Annex 2 Designated EHV charges'!$D:$P,12,FALSE)),"")</f>
        <v/>
      </c>
      <c r="H219" s="99" t="str">
        <f>IFERROR(IF(VLOOKUP($A219,'Annex 2 Designated EHV charges'!$D:$P,13,FALSE)=0,"",VLOOKUP($A219,'Annex 2 Designated EHV charges'!$D:$P,13,FALSE)),"")</f>
        <v/>
      </c>
    </row>
    <row r="220" spans="1:8" x14ac:dyDescent="0.2">
      <c r="A220" s="96" t="str">
        <f t="array" ref="A220">IFERROR(INDEX('Annex 2 Designated EHV charges'!$D$10:$D$10, MATCH(0, IF(ISBLANK('Annex 2 Designated EHV charges'!$D$10:$D$10),1, COUNTIF(A$4:$A219, 'Annex 2 Designated EHV charges'!$D$10:$D$10)), 0)),"")</f>
        <v/>
      </c>
      <c r="B220" s="95" t="str">
        <f>IF($A220="","",VLOOKUP($A220,'Annex 2 Designated EHV charges'!$D:$O,2,0))</f>
        <v/>
      </c>
      <c r="C220" s="96" t="str">
        <f>IF($A220="","",VLOOKUP($A220,'Annex 2 Designated EHV charges'!$D:$O,3,0))</f>
        <v/>
      </c>
      <c r="D220" s="95" t="str">
        <f>IF($A220="","",VLOOKUP($A220,'Annex 2 Designated EHV charges'!$D:$O,4,0))</f>
        <v/>
      </c>
      <c r="E220" s="97" t="str">
        <f>IFERROR(IF(VLOOKUP($A220,'Annex 2 Designated EHV charges'!$D:$P,10,FALSE)=0,"",VLOOKUP($A220,'Annex 2 Designated EHV charges'!$D:$P,10,FALSE)),"")</f>
        <v/>
      </c>
      <c r="F220" s="98" t="str">
        <f>IFERROR(IF(VLOOKUP($A220,'Annex 2 Designated EHV charges'!$D:$P,11,FALSE)=0,"",VLOOKUP($A220,'Annex 2 Designated EHV charges'!$D:$P,11,FALSE)),"")</f>
        <v/>
      </c>
      <c r="G220" s="99" t="str">
        <f>IFERROR(IF(VLOOKUP($A220,'Annex 2 Designated EHV charges'!$D:$P,12,FALSE)=0,"",VLOOKUP($A220,'Annex 2 Designated EHV charges'!$D:$P,12,FALSE)),"")</f>
        <v/>
      </c>
      <c r="H220" s="99" t="str">
        <f>IFERROR(IF(VLOOKUP($A220,'Annex 2 Designated EHV charges'!$D:$P,13,FALSE)=0,"",VLOOKUP($A220,'Annex 2 Designated EHV charges'!$D:$P,13,FALSE)),"")</f>
        <v/>
      </c>
    </row>
    <row r="221" spans="1:8" x14ac:dyDescent="0.2">
      <c r="A221" s="96" t="str">
        <f t="array" ref="A221">IFERROR(INDEX('Annex 2 Designated EHV charges'!$D$10:$D$10, MATCH(0, IF(ISBLANK('Annex 2 Designated EHV charges'!$D$10:$D$10),1, COUNTIF(A$4:$A220, 'Annex 2 Designated EHV charges'!$D$10:$D$10)), 0)),"")</f>
        <v/>
      </c>
      <c r="B221" s="95" t="str">
        <f>IF($A221="","",VLOOKUP($A221,'Annex 2 Designated EHV charges'!$D:$O,2,0))</f>
        <v/>
      </c>
      <c r="C221" s="96" t="str">
        <f>IF($A221="","",VLOOKUP($A221,'Annex 2 Designated EHV charges'!$D:$O,3,0))</f>
        <v/>
      </c>
      <c r="D221" s="95" t="str">
        <f>IF($A221="","",VLOOKUP($A221,'Annex 2 Designated EHV charges'!$D:$O,4,0))</f>
        <v/>
      </c>
      <c r="E221" s="97" t="str">
        <f>IFERROR(IF(VLOOKUP($A221,'Annex 2 Designated EHV charges'!$D:$P,10,FALSE)=0,"",VLOOKUP($A221,'Annex 2 Designated EHV charges'!$D:$P,10,FALSE)),"")</f>
        <v/>
      </c>
      <c r="F221" s="98" t="str">
        <f>IFERROR(IF(VLOOKUP($A221,'Annex 2 Designated EHV charges'!$D:$P,11,FALSE)=0,"",VLOOKUP($A221,'Annex 2 Designated EHV charges'!$D:$P,11,FALSE)),"")</f>
        <v/>
      </c>
      <c r="G221" s="99" t="str">
        <f>IFERROR(IF(VLOOKUP($A221,'Annex 2 Designated EHV charges'!$D:$P,12,FALSE)=0,"",VLOOKUP($A221,'Annex 2 Designated EHV charges'!$D:$P,12,FALSE)),"")</f>
        <v/>
      </c>
      <c r="H221" s="99" t="str">
        <f>IFERROR(IF(VLOOKUP($A221,'Annex 2 Designated EHV charges'!$D:$P,13,FALSE)=0,"",VLOOKUP($A221,'Annex 2 Designated EHV charges'!$D:$P,13,FALSE)),"")</f>
        <v/>
      </c>
    </row>
    <row r="222" spans="1:8" x14ac:dyDescent="0.2">
      <c r="A222" s="96" t="str">
        <f t="array" ref="A222">IFERROR(INDEX('Annex 2 Designated EHV charges'!$D$10:$D$10, MATCH(0, IF(ISBLANK('Annex 2 Designated EHV charges'!$D$10:$D$10),1, COUNTIF(A$4:$A221, 'Annex 2 Designated EHV charges'!$D$10:$D$10)), 0)),"")</f>
        <v/>
      </c>
      <c r="B222" s="95" t="str">
        <f>IF($A222="","",VLOOKUP($A222,'Annex 2 Designated EHV charges'!$D:$O,2,0))</f>
        <v/>
      </c>
      <c r="C222" s="96" t="str">
        <f>IF($A222="","",VLOOKUP($A222,'Annex 2 Designated EHV charges'!$D:$O,3,0))</f>
        <v/>
      </c>
      <c r="D222" s="95" t="str">
        <f>IF($A222="","",VLOOKUP($A222,'Annex 2 Designated EHV charges'!$D:$O,4,0))</f>
        <v/>
      </c>
      <c r="E222" s="97" t="str">
        <f>IFERROR(IF(VLOOKUP($A222,'Annex 2 Designated EHV charges'!$D:$P,10,FALSE)=0,"",VLOOKUP($A222,'Annex 2 Designated EHV charges'!$D:$P,10,FALSE)),"")</f>
        <v/>
      </c>
      <c r="F222" s="98" t="str">
        <f>IFERROR(IF(VLOOKUP($A222,'Annex 2 Designated EHV charges'!$D:$P,11,FALSE)=0,"",VLOOKUP($A222,'Annex 2 Designated EHV charges'!$D:$P,11,FALSE)),"")</f>
        <v/>
      </c>
      <c r="G222" s="99" t="str">
        <f>IFERROR(IF(VLOOKUP($A222,'Annex 2 Designated EHV charges'!$D:$P,12,FALSE)=0,"",VLOOKUP($A222,'Annex 2 Designated EHV charges'!$D:$P,12,FALSE)),"")</f>
        <v/>
      </c>
      <c r="H222" s="99" t="str">
        <f>IFERROR(IF(VLOOKUP($A222,'Annex 2 Designated EHV charges'!$D:$P,13,FALSE)=0,"",VLOOKUP($A222,'Annex 2 Designated EHV charges'!$D:$P,13,FALSE)),"")</f>
        <v/>
      </c>
    </row>
    <row r="223" spans="1:8" x14ac:dyDescent="0.2">
      <c r="A223" s="96" t="str">
        <f t="array" ref="A223">IFERROR(INDEX('Annex 2 Designated EHV charges'!$D$10:$D$10, MATCH(0, IF(ISBLANK('Annex 2 Designated EHV charges'!$D$10:$D$10),1, COUNTIF(A$4:$A222, 'Annex 2 Designated EHV charges'!$D$10:$D$10)), 0)),"")</f>
        <v/>
      </c>
      <c r="B223" s="95" t="str">
        <f>IF($A223="","",VLOOKUP($A223,'Annex 2 Designated EHV charges'!$D:$O,2,0))</f>
        <v/>
      </c>
      <c r="C223" s="96" t="str">
        <f>IF($A223="","",VLOOKUP($A223,'Annex 2 Designated EHV charges'!$D:$O,3,0))</f>
        <v/>
      </c>
      <c r="D223" s="95" t="str">
        <f>IF($A223="","",VLOOKUP($A223,'Annex 2 Designated EHV charges'!$D:$O,4,0))</f>
        <v/>
      </c>
      <c r="E223" s="97" t="str">
        <f>IFERROR(IF(VLOOKUP($A223,'Annex 2 Designated EHV charges'!$D:$P,10,FALSE)=0,"",VLOOKUP($A223,'Annex 2 Designated EHV charges'!$D:$P,10,FALSE)),"")</f>
        <v/>
      </c>
      <c r="F223" s="98" t="str">
        <f>IFERROR(IF(VLOOKUP($A223,'Annex 2 Designated EHV charges'!$D:$P,11,FALSE)=0,"",VLOOKUP($A223,'Annex 2 Designated EHV charges'!$D:$P,11,FALSE)),"")</f>
        <v/>
      </c>
      <c r="G223" s="99" t="str">
        <f>IFERROR(IF(VLOOKUP($A223,'Annex 2 Designated EHV charges'!$D:$P,12,FALSE)=0,"",VLOOKUP($A223,'Annex 2 Designated EHV charges'!$D:$P,12,FALSE)),"")</f>
        <v/>
      </c>
      <c r="H223" s="99" t="str">
        <f>IFERROR(IF(VLOOKUP($A223,'Annex 2 Designated EHV charges'!$D:$P,13,FALSE)=0,"",VLOOKUP($A223,'Annex 2 Designated EHV charges'!$D:$P,13,FALSE)),"")</f>
        <v/>
      </c>
    </row>
    <row r="224" spans="1:8" x14ac:dyDescent="0.2">
      <c r="A224" s="96" t="str">
        <f t="array" ref="A224">IFERROR(INDEX('Annex 2 Designated EHV charges'!$D$10:$D$10, MATCH(0, IF(ISBLANK('Annex 2 Designated EHV charges'!$D$10:$D$10),1, COUNTIF(A$4:$A223, 'Annex 2 Designated EHV charges'!$D$10:$D$10)), 0)),"")</f>
        <v/>
      </c>
      <c r="B224" s="95" t="str">
        <f>IF($A224="","",VLOOKUP($A224,'Annex 2 Designated EHV charges'!$D:$O,2,0))</f>
        <v/>
      </c>
      <c r="C224" s="96" t="str">
        <f>IF($A224="","",VLOOKUP($A224,'Annex 2 Designated EHV charges'!$D:$O,3,0))</f>
        <v/>
      </c>
      <c r="D224" s="95" t="str">
        <f>IF($A224="","",VLOOKUP($A224,'Annex 2 Designated EHV charges'!$D:$O,4,0))</f>
        <v/>
      </c>
      <c r="E224" s="97" t="str">
        <f>IFERROR(IF(VLOOKUP($A224,'Annex 2 Designated EHV charges'!$D:$P,10,FALSE)=0,"",VLOOKUP($A224,'Annex 2 Designated EHV charges'!$D:$P,10,FALSE)),"")</f>
        <v/>
      </c>
      <c r="F224" s="98" t="str">
        <f>IFERROR(IF(VLOOKUP($A224,'Annex 2 Designated EHV charges'!$D:$P,11,FALSE)=0,"",VLOOKUP($A224,'Annex 2 Designated EHV charges'!$D:$P,11,FALSE)),"")</f>
        <v/>
      </c>
      <c r="G224" s="99" t="str">
        <f>IFERROR(IF(VLOOKUP($A224,'Annex 2 Designated EHV charges'!$D:$P,12,FALSE)=0,"",VLOOKUP($A224,'Annex 2 Designated EHV charges'!$D:$P,12,FALSE)),"")</f>
        <v/>
      </c>
      <c r="H224" s="99" t="str">
        <f>IFERROR(IF(VLOOKUP($A224,'Annex 2 Designated EHV charges'!$D:$P,13,FALSE)=0,"",VLOOKUP($A224,'Annex 2 Designated EHV charges'!$D:$P,13,FALSE)),"")</f>
        <v/>
      </c>
    </row>
    <row r="225" spans="1:8" x14ac:dyDescent="0.2">
      <c r="A225" s="96" t="str">
        <f t="array" ref="A225">IFERROR(INDEX('Annex 2 Designated EHV charges'!$D$10:$D$10, MATCH(0, IF(ISBLANK('Annex 2 Designated EHV charges'!$D$10:$D$10),1, COUNTIF(A$4:$A224, 'Annex 2 Designated EHV charges'!$D$10:$D$10)), 0)),"")</f>
        <v/>
      </c>
      <c r="B225" s="95" t="str">
        <f>IF($A225="","",VLOOKUP($A225,'Annex 2 Designated EHV charges'!$D:$O,2,0))</f>
        <v/>
      </c>
      <c r="C225" s="96" t="str">
        <f>IF($A225="","",VLOOKUP($A225,'Annex 2 Designated EHV charges'!$D:$O,3,0))</f>
        <v/>
      </c>
      <c r="D225" s="95" t="str">
        <f>IF($A225="","",VLOOKUP($A225,'Annex 2 Designated EHV charges'!$D:$O,4,0))</f>
        <v/>
      </c>
      <c r="E225" s="97" t="str">
        <f>IFERROR(IF(VLOOKUP($A225,'Annex 2 Designated EHV charges'!$D:$P,10,FALSE)=0,"",VLOOKUP($A225,'Annex 2 Designated EHV charges'!$D:$P,10,FALSE)),"")</f>
        <v/>
      </c>
      <c r="F225" s="98" t="str">
        <f>IFERROR(IF(VLOOKUP($A225,'Annex 2 Designated EHV charges'!$D:$P,11,FALSE)=0,"",VLOOKUP($A225,'Annex 2 Designated EHV charges'!$D:$P,11,FALSE)),"")</f>
        <v/>
      </c>
      <c r="G225" s="99" t="str">
        <f>IFERROR(IF(VLOOKUP($A225,'Annex 2 Designated EHV charges'!$D:$P,12,FALSE)=0,"",VLOOKUP($A225,'Annex 2 Designated EHV charges'!$D:$P,12,FALSE)),"")</f>
        <v/>
      </c>
      <c r="H225" s="99" t="str">
        <f>IFERROR(IF(VLOOKUP($A225,'Annex 2 Designated EHV charges'!$D:$P,13,FALSE)=0,"",VLOOKUP($A225,'Annex 2 Designated EHV charges'!$D:$P,13,FALSE)),"")</f>
        <v/>
      </c>
    </row>
    <row r="226" spans="1:8" x14ac:dyDescent="0.2">
      <c r="A226" s="96" t="str">
        <f t="array" ref="A226">IFERROR(INDEX('Annex 2 Designated EHV charges'!$D$10:$D$10, MATCH(0, IF(ISBLANK('Annex 2 Designated EHV charges'!$D$10:$D$10),1, COUNTIF(A$4:$A225, 'Annex 2 Designated EHV charges'!$D$10:$D$10)), 0)),"")</f>
        <v/>
      </c>
      <c r="B226" s="95" t="str">
        <f>IF($A226="","",VLOOKUP($A226,'Annex 2 Designated EHV charges'!$D:$O,2,0))</f>
        <v/>
      </c>
      <c r="C226" s="96" t="str">
        <f>IF($A226="","",VLOOKUP($A226,'Annex 2 Designated EHV charges'!$D:$O,3,0))</f>
        <v/>
      </c>
      <c r="D226" s="95" t="str">
        <f>IF($A226="","",VLOOKUP($A226,'Annex 2 Designated EHV charges'!$D:$O,4,0))</f>
        <v/>
      </c>
      <c r="E226" s="97" t="str">
        <f>IFERROR(IF(VLOOKUP($A226,'Annex 2 Designated EHV charges'!$D:$P,10,FALSE)=0,"",VLOOKUP($A226,'Annex 2 Designated EHV charges'!$D:$P,10,FALSE)),"")</f>
        <v/>
      </c>
      <c r="F226" s="98" t="str">
        <f>IFERROR(IF(VLOOKUP($A226,'Annex 2 Designated EHV charges'!$D:$P,11,FALSE)=0,"",VLOOKUP($A226,'Annex 2 Designated EHV charges'!$D:$P,11,FALSE)),"")</f>
        <v/>
      </c>
      <c r="G226" s="99" t="str">
        <f>IFERROR(IF(VLOOKUP($A226,'Annex 2 Designated EHV charges'!$D:$P,12,FALSE)=0,"",VLOOKUP($A226,'Annex 2 Designated EHV charges'!$D:$P,12,FALSE)),"")</f>
        <v/>
      </c>
      <c r="H226" s="99" t="str">
        <f>IFERROR(IF(VLOOKUP($A226,'Annex 2 Designated EHV charges'!$D:$P,13,FALSE)=0,"",VLOOKUP($A226,'Annex 2 Designated EHV charges'!$D:$P,13,FALSE)),"")</f>
        <v/>
      </c>
    </row>
    <row r="227" spans="1:8" x14ac:dyDescent="0.2">
      <c r="A227" s="96" t="str">
        <f t="array" ref="A227">IFERROR(INDEX('Annex 2 Designated EHV charges'!$D$10:$D$10, MATCH(0, IF(ISBLANK('Annex 2 Designated EHV charges'!$D$10:$D$10),1, COUNTIF(A$4:$A226, 'Annex 2 Designated EHV charges'!$D$10:$D$10)), 0)),"")</f>
        <v/>
      </c>
      <c r="B227" s="95" t="str">
        <f>IF($A227="","",VLOOKUP($A227,'Annex 2 Designated EHV charges'!$D:$O,2,0))</f>
        <v/>
      </c>
      <c r="C227" s="96" t="str">
        <f>IF($A227="","",VLOOKUP($A227,'Annex 2 Designated EHV charges'!$D:$O,3,0))</f>
        <v/>
      </c>
      <c r="D227" s="95" t="str">
        <f>IF($A227="","",VLOOKUP($A227,'Annex 2 Designated EHV charges'!$D:$O,4,0))</f>
        <v/>
      </c>
      <c r="E227" s="97" t="str">
        <f>IFERROR(IF(VLOOKUP($A227,'Annex 2 Designated EHV charges'!$D:$P,10,FALSE)=0,"",VLOOKUP($A227,'Annex 2 Designated EHV charges'!$D:$P,10,FALSE)),"")</f>
        <v/>
      </c>
      <c r="F227" s="98" t="str">
        <f>IFERROR(IF(VLOOKUP($A227,'Annex 2 Designated EHV charges'!$D:$P,11,FALSE)=0,"",VLOOKUP($A227,'Annex 2 Designated EHV charges'!$D:$P,11,FALSE)),"")</f>
        <v/>
      </c>
      <c r="G227" s="99" t="str">
        <f>IFERROR(IF(VLOOKUP($A227,'Annex 2 Designated EHV charges'!$D:$P,12,FALSE)=0,"",VLOOKUP($A227,'Annex 2 Designated EHV charges'!$D:$P,12,FALSE)),"")</f>
        <v/>
      </c>
      <c r="H227" s="99" t="str">
        <f>IFERROR(IF(VLOOKUP($A227,'Annex 2 Designated EHV charges'!$D:$P,13,FALSE)=0,"",VLOOKUP($A227,'Annex 2 Designated EHV charges'!$D:$P,13,FALSE)),"")</f>
        <v/>
      </c>
    </row>
    <row r="228" spans="1:8" x14ac:dyDescent="0.2">
      <c r="A228" s="96" t="str">
        <f t="array" ref="A228">IFERROR(INDEX('Annex 2 Designated EHV charges'!$D$10:$D$10, MATCH(0, IF(ISBLANK('Annex 2 Designated EHV charges'!$D$10:$D$10),1, COUNTIF(A$4:$A227, 'Annex 2 Designated EHV charges'!$D$10:$D$10)), 0)),"")</f>
        <v/>
      </c>
      <c r="B228" s="95" t="str">
        <f>IF($A228="","",VLOOKUP($A228,'Annex 2 Designated EHV charges'!$D:$O,2,0))</f>
        <v/>
      </c>
      <c r="C228" s="96" t="str">
        <f>IF($A228="","",VLOOKUP($A228,'Annex 2 Designated EHV charges'!$D:$O,3,0))</f>
        <v/>
      </c>
      <c r="D228" s="95" t="str">
        <f>IF($A228="","",VLOOKUP($A228,'Annex 2 Designated EHV charges'!$D:$O,4,0))</f>
        <v/>
      </c>
      <c r="E228" s="97" t="str">
        <f>IFERROR(IF(VLOOKUP($A228,'Annex 2 Designated EHV charges'!$D:$P,10,FALSE)=0,"",VLOOKUP($A228,'Annex 2 Designated EHV charges'!$D:$P,10,FALSE)),"")</f>
        <v/>
      </c>
      <c r="F228" s="98" t="str">
        <f>IFERROR(IF(VLOOKUP($A228,'Annex 2 Designated EHV charges'!$D:$P,11,FALSE)=0,"",VLOOKUP($A228,'Annex 2 Designated EHV charges'!$D:$P,11,FALSE)),"")</f>
        <v/>
      </c>
      <c r="G228" s="99" t="str">
        <f>IFERROR(IF(VLOOKUP($A228,'Annex 2 Designated EHV charges'!$D:$P,12,FALSE)=0,"",VLOOKUP($A228,'Annex 2 Designated EHV charges'!$D:$P,12,FALSE)),"")</f>
        <v/>
      </c>
      <c r="H228" s="99" t="str">
        <f>IFERROR(IF(VLOOKUP($A228,'Annex 2 Designated EHV charges'!$D:$P,13,FALSE)=0,"",VLOOKUP($A228,'Annex 2 Designated EHV charges'!$D:$P,13,FALSE)),"")</f>
        <v/>
      </c>
    </row>
    <row r="229" spans="1:8" x14ac:dyDescent="0.2">
      <c r="A229" s="96" t="str">
        <f t="array" ref="A229">IFERROR(INDEX('Annex 2 Designated EHV charges'!$D$10:$D$10, MATCH(0, IF(ISBLANK('Annex 2 Designated EHV charges'!$D$10:$D$10),1, COUNTIF(A$4:$A228, 'Annex 2 Designated EHV charges'!$D$10:$D$10)), 0)),"")</f>
        <v/>
      </c>
      <c r="B229" s="95" t="str">
        <f>IF($A229="","",VLOOKUP($A229,'Annex 2 Designated EHV charges'!$D:$O,2,0))</f>
        <v/>
      </c>
      <c r="C229" s="96" t="str">
        <f>IF($A229="","",VLOOKUP($A229,'Annex 2 Designated EHV charges'!$D:$O,3,0))</f>
        <v/>
      </c>
      <c r="D229" s="95" t="str">
        <f>IF($A229="","",VLOOKUP($A229,'Annex 2 Designated EHV charges'!$D:$O,4,0))</f>
        <v/>
      </c>
      <c r="E229" s="97" t="str">
        <f>IFERROR(IF(VLOOKUP($A229,'Annex 2 Designated EHV charges'!$D:$P,10,FALSE)=0,"",VLOOKUP($A229,'Annex 2 Designated EHV charges'!$D:$P,10,FALSE)),"")</f>
        <v/>
      </c>
      <c r="F229" s="98" t="str">
        <f>IFERROR(IF(VLOOKUP($A229,'Annex 2 Designated EHV charges'!$D:$P,11,FALSE)=0,"",VLOOKUP($A229,'Annex 2 Designated EHV charges'!$D:$P,11,FALSE)),"")</f>
        <v/>
      </c>
      <c r="G229" s="99" t="str">
        <f>IFERROR(IF(VLOOKUP($A229,'Annex 2 Designated EHV charges'!$D:$P,12,FALSE)=0,"",VLOOKUP($A229,'Annex 2 Designated EHV charges'!$D:$P,12,FALSE)),"")</f>
        <v/>
      </c>
      <c r="H229" s="99" t="str">
        <f>IFERROR(IF(VLOOKUP($A229,'Annex 2 Designated EHV charges'!$D:$P,13,FALSE)=0,"",VLOOKUP($A229,'Annex 2 Designated EHV charges'!$D:$P,13,FALSE)),"")</f>
        <v/>
      </c>
    </row>
    <row r="230" spans="1:8" x14ac:dyDescent="0.2">
      <c r="A230" s="96" t="str">
        <f t="array" ref="A230">IFERROR(INDEX('Annex 2 Designated EHV charges'!$D$10:$D$10, MATCH(0, IF(ISBLANK('Annex 2 Designated EHV charges'!$D$10:$D$10),1, COUNTIF(A$4:$A229, 'Annex 2 Designated EHV charges'!$D$10:$D$10)), 0)),"")</f>
        <v/>
      </c>
      <c r="B230" s="95" t="str">
        <f>IF($A230="","",VLOOKUP($A230,'Annex 2 Designated EHV charges'!$D:$O,2,0))</f>
        <v/>
      </c>
      <c r="C230" s="96" t="str">
        <f>IF($A230="","",VLOOKUP($A230,'Annex 2 Designated EHV charges'!$D:$O,3,0))</f>
        <v/>
      </c>
      <c r="D230" s="95" t="str">
        <f>IF($A230="","",VLOOKUP($A230,'Annex 2 Designated EHV charges'!$D:$O,4,0))</f>
        <v/>
      </c>
      <c r="E230" s="97" t="str">
        <f>IFERROR(IF(VLOOKUP($A230,'Annex 2 Designated EHV charges'!$D:$P,10,FALSE)=0,"",VLOOKUP($A230,'Annex 2 Designated EHV charges'!$D:$P,10,FALSE)),"")</f>
        <v/>
      </c>
      <c r="F230" s="98" t="str">
        <f>IFERROR(IF(VLOOKUP($A230,'Annex 2 Designated EHV charges'!$D:$P,11,FALSE)=0,"",VLOOKUP($A230,'Annex 2 Designated EHV charges'!$D:$P,11,FALSE)),"")</f>
        <v/>
      </c>
      <c r="G230" s="99" t="str">
        <f>IFERROR(IF(VLOOKUP($A230,'Annex 2 Designated EHV charges'!$D:$P,12,FALSE)=0,"",VLOOKUP($A230,'Annex 2 Designated EHV charges'!$D:$P,12,FALSE)),"")</f>
        <v/>
      </c>
      <c r="H230" s="99" t="str">
        <f>IFERROR(IF(VLOOKUP($A230,'Annex 2 Designated EHV charges'!$D:$P,13,FALSE)=0,"",VLOOKUP($A230,'Annex 2 Designated EHV charges'!$D:$P,13,FALSE)),"")</f>
        <v/>
      </c>
    </row>
    <row r="231" spans="1:8" x14ac:dyDescent="0.2">
      <c r="A231" s="96" t="str">
        <f t="array" ref="A231">IFERROR(INDEX('Annex 2 Designated EHV charges'!$D$10:$D$10, MATCH(0, IF(ISBLANK('Annex 2 Designated EHV charges'!$D$10:$D$10),1, COUNTIF(A$4:$A230, 'Annex 2 Designated EHV charges'!$D$10:$D$10)), 0)),"")</f>
        <v/>
      </c>
      <c r="B231" s="95" t="str">
        <f>IF($A231="","",VLOOKUP($A231,'Annex 2 Designated EHV charges'!$D:$O,2,0))</f>
        <v/>
      </c>
      <c r="C231" s="96" t="str">
        <f>IF($A231="","",VLOOKUP($A231,'Annex 2 Designated EHV charges'!$D:$O,3,0))</f>
        <v/>
      </c>
      <c r="D231" s="95" t="str">
        <f>IF($A231="","",VLOOKUP($A231,'Annex 2 Designated EHV charges'!$D:$O,4,0))</f>
        <v/>
      </c>
      <c r="E231" s="97" t="str">
        <f>IFERROR(IF(VLOOKUP($A231,'Annex 2 Designated EHV charges'!$D:$P,10,FALSE)=0,"",VLOOKUP($A231,'Annex 2 Designated EHV charges'!$D:$P,10,FALSE)),"")</f>
        <v/>
      </c>
      <c r="F231" s="98" t="str">
        <f>IFERROR(IF(VLOOKUP($A231,'Annex 2 Designated EHV charges'!$D:$P,11,FALSE)=0,"",VLOOKUP($A231,'Annex 2 Designated EHV charges'!$D:$P,11,FALSE)),"")</f>
        <v/>
      </c>
      <c r="G231" s="99" t="str">
        <f>IFERROR(IF(VLOOKUP($A231,'Annex 2 Designated EHV charges'!$D:$P,12,FALSE)=0,"",VLOOKUP($A231,'Annex 2 Designated EHV charges'!$D:$P,12,FALSE)),"")</f>
        <v/>
      </c>
      <c r="H231" s="99" t="str">
        <f>IFERROR(IF(VLOOKUP($A231,'Annex 2 Designated EHV charges'!$D:$P,13,FALSE)=0,"",VLOOKUP($A231,'Annex 2 Designated EHV charges'!$D:$P,13,FALSE)),"")</f>
        <v/>
      </c>
    </row>
    <row r="232" spans="1:8" x14ac:dyDescent="0.2">
      <c r="A232" s="96" t="str">
        <f t="array" ref="A232">IFERROR(INDEX('Annex 2 Designated EHV charges'!$D$10:$D$10, MATCH(0, IF(ISBLANK('Annex 2 Designated EHV charges'!$D$10:$D$10),1, COUNTIF(A$4:$A231, 'Annex 2 Designated EHV charges'!$D$10:$D$10)), 0)),"")</f>
        <v/>
      </c>
      <c r="B232" s="95" t="str">
        <f>IF($A232="","",VLOOKUP($A232,'Annex 2 Designated EHV charges'!$D:$O,2,0))</f>
        <v/>
      </c>
      <c r="C232" s="96" t="str">
        <f>IF($A232="","",VLOOKUP($A232,'Annex 2 Designated EHV charges'!$D:$O,3,0))</f>
        <v/>
      </c>
      <c r="D232" s="95" t="str">
        <f>IF($A232="","",VLOOKUP($A232,'Annex 2 Designated EHV charges'!$D:$O,4,0))</f>
        <v/>
      </c>
      <c r="E232" s="97" t="str">
        <f>IFERROR(IF(VLOOKUP($A232,'Annex 2 Designated EHV charges'!$D:$P,10,FALSE)=0,"",VLOOKUP($A232,'Annex 2 Designated EHV charges'!$D:$P,10,FALSE)),"")</f>
        <v/>
      </c>
      <c r="F232" s="98" t="str">
        <f>IFERROR(IF(VLOOKUP($A232,'Annex 2 Designated EHV charges'!$D:$P,11,FALSE)=0,"",VLOOKUP($A232,'Annex 2 Designated EHV charges'!$D:$P,11,FALSE)),"")</f>
        <v/>
      </c>
      <c r="G232" s="99" t="str">
        <f>IFERROR(IF(VLOOKUP($A232,'Annex 2 Designated EHV charges'!$D:$P,12,FALSE)=0,"",VLOOKUP($A232,'Annex 2 Designated EHV charges'!$D:$P,12,FALSE)),"")</f>
        <v/>
      </c>
      <c r="H232" s="99" t="str">
        <f>IFERROR(IF(VLOOKUP($A232,'Annex 2 Designated EHV charges'!$D:$P,13,FALSE)=0,"",VLOOKUP($A232,'Annex 2 Designated EHV charges'!$D:$P,13,FALSE)),"")</f>
        <v/>
      </c>
    </row>
    <row r="233" spans="1:8" x14ac:dyDescent="0.2">
      <c r="A233" s="96" t="str">
        <f t="array" ref="A233">IFERROR(INDEX('Annex 2 Designated EHV charges'!$D$10:$D$10, MATCH(0, IF(ISBLANK('Annex 2 Designated EHV charges'!$D$10:$D$10),1, COUNTIF(A$4:$A232, 'Annex 2 Designated EHV charges'!$D$10:$D$10)), 0)),"")</f>
        <v/>
      </c>
      <c r="B233" s="95" t="str">
        <f>IF($A233="","",VLOOKUP($A233,'Annex 2 Designated EHV charges'!$D:$O,2,0))</f>
        <v/>
      </c>
      <c r="C233" s="96" t="str">
        <f>IF($A233="","",VLOOKUP($A233,'Annex 2 Designated EHV charges'!$D:$O,3,0))</f>
        <v/>
      </c>
      <c r="D233" s="95" t="str">
        <f>IF($A233="","",VLOOKUP($A233,'Annex 2 Designated EHV charges'!$D:$O,4,0))</f>
        <v/>
      </c>
      <c r="E233" s="97" t="str">
        <f>IFERROR(IF(VLOOKUP($A233,'Annex 2 Designated EHV charges'!$D:$P,10,FALSE)=0,"",VLOOKUP($A233,'Annex 2 Designated EHV charges'!$D:$P,10,FALSE)),"")</f>
        <v/>
      </c>
      <c r="F233" s="98" t="str">
        <f>IFERROR(IF(VLOOKUP($A233,'Annex 2 Designated EHV charges'!$D:$P,11,FALSE)=0,"",VLOOKUP($A233,'Annex 2 Designated EHV charges'!$D:$P,11,FALSE)),"")</f>
        <v/>
      </c>
      <c r="G233" s="99" t="str">
        <f>IFERROR(IF(VLOOKUP($A233,'Annex 2 Designated EHV charges'!$D:$P,12,FALSE)=0,"",VLOOKUP($A233,'Annex 2 Designated EHV charges'!$D:$P,12,FALSE)),"")</f>
        <v/>
      </c>
      <c r="H233" s="99" t="str">
        <f>IFERROR(IF(VLOOKUP($A233,'Annex 2 Designated EHV charges'!$D:$P,13,FALSE)=0,"",VLOOKUP($A233,'Annex 2 Designated EHV charges'!$D:$P,13,FALSE)),"")</f>
        <v/>
      </c>
    </row>
    <row r="234" spans="1:8" x14ac:dyDescent="0.2">
      <c r="A234" s="96" t="str">
        <f t="array" ref="A234">IFERROR(INDEX('Annex 2 Designated EHV charges'!$D$10:$D$10, MATCH(0, IF(ISBLANK('Annex 2 Designated EHV charges'!$D$10:$D$10),1, COUNTIF(A$4:$A233, 'Annex 2 Designated EHV charges'!$D$10:$D$10)), 0)),"")</f>
        <v/>
      </c>
      <c r="B234" s="95" t="str">
        <f>IF($A234="","",VLOOKUP($A234,'Annex 2 Designated EHV charges'!$D:$O,2,0))</f>
        <v/>
      </c>
      <c r="C234" s="96" t="str">
        <f>IF($A234="","",VLOOKUP($A234,'Annex 2 Designated EHV charges'!$D:$O,3,0))</f>
        <v/>
      </c>
      <c r="D234" s="95" t="str">
        <f>IF($A234="","",VLOOKUP($A234,'Annex 2 Designated EHV charges'!$D:$O,4,0))</f>
        <v/>
      </c>
      <c r="E234" s="97" t="str">
        <f>IFERROR(IF(VLOOKUP($A234,'Annex 2 Designated EHV charges'!$D:$P,10,FALSE)=0,"",VLOOKUP($A234,'Annex 2 Designated EHV charges'!$D:$P,10,FALSE)),"")</f>
        <v/>
      </c>
      <c r="F234" s="98" t="str">
        <f>IFERROR(IF(VLOOKUP($A234,'Annex 2 Designated EHV charges'!$D:$P,11,FALSE)=0,"",VLOOKUP($A234,'Annex 2 Designated EHV charges'!$D:$P,11,FALSE)),"")</f>
        <v/>
      </c>
      <c r="G234" s="99" t="str">
        <f>IFERROR(IF(VLOOKUP($A234,'Annex 2 Designated EHV charges'!$D:$P,12,FALSE)=0,"",VLOOKUP($A234,'Annex 2 Designated EHV charges'!$D:$P,12,FALSE)),"")</f>
        <v/>
      </c>
      <c r="H234" s="99" t="str">
        <f>IFERROR(IF(VLOOKUP($A234,'Annex 2 Designated EHV charges'!$D:$P,13,FALSE)=0,"",VLOOKUP($A234,'Annex 2 Designated EHV charges'!$D:$P,13,FALSE)),"")</f>
        <v/>
      </c>
    </row>
    <row r="235" spans="1:8" x14ac:dyDescent="0.2">
      <c r="A235" s="96" t="str">
        <f t="array" ref="A235">IFERROR(INDEX('Annex 2 Designated EHV charges'!$D$10:$D$10, MATCH(0, IF(ISBLANK('Annex 2 Designated EHV charges'!$D$10:$D$10),1, COUNTIF(A$4:$A234, 'Annex 2 Designated EHV charges'!$D$10:$D$10)), 0)),"")</f>
        <v/>
      </c>
      <c r="B235" s="95" t="str">
        <f>IF($A235="","",VLOOKUP($A235,'Annex 2 Designated EHV charges'!$D:$O,2,0))</f>
        <v/>
      </c>
      <c r="C235" s="96" t="str">
        <f>IF($A235="","",VLOOKUP($A235,'Annex 2 Designated EHV charges'!$D:$O,3,0))</f>
        <v/>
      </c>
      <c r="D235" s="95" t="str">
        <f>IF($A235="","",VLOOKUP($A235,'Annex 2 Designated EHV charges'!$D:$O,4,0))</f>
        <v/>
      </c>
      <c r="E235" s="97" t="str">
        <f>IFERROR(IF(VLOOKUP($A235,'Annex 2 Designated EHV charges'!$D:$P,10,FALSE)=0,"",VLOOKUP($A235,'Annex 2 Designated EHV charges'!$D:$P,10,FALSE)),"")</f>
        <v/>
      </c>
      <c r="F235" s="98" t="str">
        <f>IFERROR(IF(VLOOKUP($A235,'Annex 2 Designated EHV charges'!$D:$P,11,FALSE)=0,"",VLOOKUP($A235,'Annex 2 Designated EHV charges'!$D:$P,11,FALSE)),"")</f>
        <v/>
      </c>
      <c r="G235" s="99" t="str">
        <f>IFERROR(IF(VLOOKUP($A235,'Annex 2 Designated EHV charges'!$D:$P,12,FALSE)=0,"",VLOOKUP($A235,'Annex 2 Designated EHV charges'!$D:$P,12,FALSE)),"")</f>
        <v/>
      </c>
      <c r="H235" s="99" t="str">
        <f>IFERROR(IF(VLOOKUP($A235,'Annex 2 Designated EHV charges'!$D:$P,13,FALSE)=0,"",VLOOKUP($A235,'Annex 2 Designated EHV charges'!$D:$P,13,FALSE)),"")</f>
        <v/>
      </c>
    </row>
    <row r="236" spans="1:8" x14ac:dyDescent="0.2">
      <c r="A236" s="96" t="str">
        <f t="array" ref="A236">IFERROR(INDEX('Annex 2 Designated EHV charges'!$D$10:$D$10, MATCH(0, IF(ISBLANK('Annex 2 Designated EHV charges'!$D$10:$D$10),1, COUNTIF(A$4:$A235, 'Annex 2 Designated EHV charges'!$D$10:$D$10)), 0)),"")</f>
        <v/>
      </c>
      <c r="B236" s="95" t="str">
        <f>IF($A236="","",VLOOKUP($A236,'Annex 2 Designated EHV charges'!$D:$O,2,0))</f>
        <v/>
      </c>
      <c r="C236" s="96" t="str">
        <f>IF($A236="","",VLOOKUP($A236,'Annex 2 Designated EHV charges'!$D:$O,3,0))</f>
        <v/>
      </c>
      <c r="D236" s="95" t="str">
        <f>IF($A236="","",VLOOKUP($A236,'Annex 2 Designated EHV charges'!$D:$O,4,0))</f>
        <v/>
      </c>
      <c r="E236" s="97" t="str">
        <f>IFERROR(IF(VLOOKUP($A236,'Annex 2 Designated EHV charges'!$D:$P,10,FALSE)=0,"",VLOOKUP($A236,'Annex 2 Designated EHV charges'!$D:$P,10,FALSE)),"")</f>
        <v/>
      </c>
      <c r="F236" s="98" t="str">
        <f>IFERROR(IF(VLOOKUP($A236,'Annex 2 Designated EHV charges'!$D:$P,11,FALSE)=0,"",VLOOKUP($A236,'Annex 2 Designated EHV charges'!$D:$P,11,FALSE)),"")</f>
        <v/>
      </c>
      <c r="G236" s="99" t="str">
        <f>IFERROR(IF(VLOOKUP($A236,'Annex 2 Designated EHV charges'!$D:$P,12,FALSE)=0,"",VLOOKUP($A236,'Annex 2 Designated EHV charges'!$D:$P,12,FALSE)),"")</f>
        <v/>
      </c>
      <c r="H236" s="99" t="str">
        <f>IFERROR(IF(VLOOKUP($A236,'Annex 2 Designated EHV charges'!$D:$P,13,FALSE)=0,"",VLOOKUP($A236,'Annex 2 Designated EHV charges'!$D:$P,13,FALSE)),"")</f>
        <v/>
      </c>
    </row>
    <row r="237" spans="1:8" x14ac:dyDescent="0.2">
      <c r="A237" s="96" t="str">
        <f t="array" ref="A237">IFERROR(INDEX('Annex 2 Designated EHV charges'!$D$10:$D$10, MATCH(0, IF(ISBLANK('Annex 2 Designated EHV charges'!$D$10:$D$10),1, COUNTIF(A$4:$A236, 'Annex 2 Designated EHV charges'!$D$10:$D$10)), 0)),"")</f>
        <v/>
      </c>
      <c r="B237" s="95" t="str">
        <f>IF($A237="","",VLOOKUP($A237,'Annex 2 Designated EHV charges'!$D:$O,2,0))</f>
        <v/>
      </c>
      <c r="C237" s="96" t="str">
        <f>IF($A237="","",VLOOKUP($A237,'Annex 2 Designated EHV charges'!$D:$O,3,0))</f>
        <v/>
      </c>
      <c r="D237" s="95" t="str">
        <f>IF($A237="","",VLOOKUP($A237,'Annex 2 Designated EHV charges'!$D:$O,4,0))</f>
        <v/>
      </c>
      <c r="E237" s="97" t="str">
        <f>IFERROR(IF(VLOOKUP($A237,'Annex 2 Designated EHV charges'!$D:$P,10,FALSE)=0,"",VLOOKUP($A237,'Annex 2 Designated EHV charges'!$D:$P,10,FALSE)),"")</f>
        <v/>
      </c>
      <c r="F237" s="98" t="str">
        <f>IFERROR(IF(VLOOKUP($A237,'Annex 2 Designated EHV charges'!$D:$P,11,FALSE)=0,"",VLOOKUP($A237,'Annex 2 Designated EHV charges'!$D:$P,11,FALSE)),"")</f>
        <v/>
      </c>
      <c r="G237" s="99" t="str">
        <f>IFERROR(IF(VLOOKUP($A237,'Annex 2 Designated EHV charges'!$D:$P,12,FALSE)=0,"",VLOOKUP($A237,'Annex 2 Designated EHV charges'!$D:$P,12,FALSE)),"")</f>
        <v/>
      </c>
      <c r="H237" s="99" t="str">
        <f>IFERROR(IF(VLOOKUP($A237,'Annex 2 Designated EHV charges'!$D:$P,13,FALSE)=0,"",VLOOKUP($A237,'Annex 2 Designated EHV charges'!$D:$P,13,FALSE)),"")</f>
        <v/>
      </c>
    </row>
    <row r="238" spans="1:8" x14ac:dyDescent="0.2">
      <c r="A238" s="96" t="str">
        <f t="array" ref="A238">IFERROR(INDEX('Annex 2 Designated EHV charges'!$D$10:$D$10, MATCH(0, IF(ISBLANK('Annex 2 Designated EHV charges'!$D$10:$D$10),1, COUNTIF(A$4:$A237, 'Annex 2 Designated EHV charges'!$D$10:$D$10)), 0)),"")</f>
        <v/>
      </c>
      <c r="B238" s="95" t="str">
        <f>IF($A238="","",VLOOKUP($A238,'Annex 2 Designated EHV charges'!$D:$O,2,0))</f>
        <v/>
      </c>
      <c r="C238" s="96" t="str">
        <f>IF($A238="","",VLOOKUP($A238,'Annex 2 Designated EHV charges'!$D:$O,3,0))</f>
        <v/>
      </c>
      <c r="D238" s="95" t="str">
        <f>IF($A238="","",VLOOKUP($A238,'Annex 2 Designated EHV charges'!$D:$O,4,0))</f>
        <v/>
      </c>
      <c r="E238" s="97" t="str">
        <f>IFERROR(IF(VLOOKUP($A238,'Annex 2 Designated EHV charges'!$D:$P,10,FALSE)=0,"",VLOOKUP($A238,'Annex 2 Designated EHV charges'!$D:$P,10,FALSE)),"")</f>
        <v/>
      </c>
      <c r="F238" s="98" t="str">
        <f>IFERROR(IF(VLOOKUP($A238,'Annex 2 Designated EHV charges'!$D:$P,11,FALSE)=0,"",VLOOKUP($A238,'Annex 2 Designated EHV charges'!$D:$P,11,FALSE)),"")</f>
        <v/>
      </c>
      <c r="G238" s="99" t="str">
        <f>IFERROR(IF(VLOOKUP($A238,'Annex 2 Designated EHV charges'!$D:$P,12,FALSE)=0,"",VLOOKUP($A238,'Annex 2 Designated EHV charges'!$D:$P,12,FALSE)),"")</f>
        <v/>
      </c>
      <c r="H238" s="99" t="str">
        <f>IFERROR(IF(VLOOKUP($A238,'Annex 2 Designated EHV charges'!$D:$P,13,FALSE)=0,"",VLOOKUP($A238,'Annex 2 Designated EHV charges'!$D:$P,13,FALSE)),"")</f>
        <v/>
      </c>
    </row>
    <row r="239" spans="1:8" x14ac:dyDescent="0.2">
      <c r="A239" s="96" t="str">
        <f t="array" ref="A239">IFERROR(INDEX('Annex 2 Designated EHV charges'!$D$10:$D$10, MATCH(0, IF(ISBLANK('Annex 2 Designated EHV charges'!$D$10:$D$10),1, COUNTIF(A$4:$A238, 'Annex 2 Designated EHV charges'!$D$10:$D$10)), 0)),"")</f>
        <v/>
      </c>
      <c r="B239" s="95" t="str">
        <f>IF($A239="","",VLOOKUP($A239,'Annex 2 Designated EHV charges'!$D:$O,2,0))</f>
        <v/>
      </c>
      <c r="C239" s="96" t="str">
        <f>IF($A239="","",VLOOKUP($A239,'Annex 2 Designated EHV charges'!$D:$O,3,0))</f>
        <v/>
      </c>
      <c r="D239" s="95" t="str">
        <f>IF($A239="","",VLOOKUP($A239,'Annex 2 Designated EHV charges'!$D:$O,4,0))</f>
        <v/>
      </c>
      <c r="E239" s="97" t="str">
        <f>IFERROR(IF(VLOOKUP($A239,'Annex 2 Designated EHV charges'!$D:$P,10,FALSE)=0,"",VLOOKUP($A239,'Annex 2 Designated EHV charges'!$D:$P,10,FALSE)),"")</f>
        <v/>
      </c>
      <c r="F239" s="98" t="str">
        <f>IFERROR(IF(VLOOKUP($A239,'Annex 2 Designated EHV charges'!$D:$P,11,FALSE)=0,"",VLOOKUP($A239,'Annex 2 Designated EHV charges'!$D:$P,11,FALSE)),"")</f>
        <v/>
      </c>
      <c r="G239" s="99" t="str">
        <f>IFERROR(IF(VLOOKUP($A239,'Annex 2 Designated EHV charges'!$D:$P,12,FALSE)=0,"",VLOOKUP($A239,'Annex 2 Designated EHV charges'!$D:$P,12,FALSE)),"")</f>
        <v/>
      </c>
      <c r="H239" s="99" t="str">
        <f>IFERROR(IF(VLOOKUP($A239,'Annex 2 Designated EHV charges'!$D:$P,13,FALSE)=0,"",VLOOKUP($A239,'Annex 2 Designated EHV charges'!$D:$P,13,FALSE)),"")</f>
        <v/>
      </c>
    </row>
    <row r="240" spans="1:8" x14ac:dyDescent="0.2">
      <c r="A240" s="96" t="str">
        <f t="array" ref="A240">IFERROR(INDEX('Annex 2 Designated EHV charges'!$D$10:$D$10, MATCH(0, IF(ISBLANK('Annex 2 Designated EHV charges'!$D$10:$D$10),1, COUNTIF(A$4:$A239, 'Annex 2 Designated EHV charges'!$D$10:$D$10)), 0)),"")</f>
        <v/>
      </c>
      <c r="B240" s="95" t="str">
        <f>IF($A240="","",VLOOKUP($A240,'Annex 2 Designated EHV charges'!$D:$O,2,0))</f>
        <v/>
      </c>
      <c r="C240" s="96" t="str">
        <f>IF($A240="","",VLOOKUP($A240,'Annex 2 Designated EHV charges'!$D:$O,3,0))</f>
        <v/>
      </c>
      <c r="D240" s="95" t="str">
        <f>IF($A240="","",VLOOKUP($A240,'Annex 2 Designated EHV charges'!$D:$O,4,0))</f>
        <v/>
      </c>
      <c r="E240" s="97" t="str">
        <f>IFERROR(IF(VLOOKUP($A240,'Annex 2 Designated EHV charges'!$D:$P,10,FALSE)=0,"",VLOOKUP($A240,'Annex 2 Designated EHV charges'!$D:$P,10,FALSE)),"")</f>
        <v/>
      </c>
      <c r="F240" s="98" t="str">
        <f>IFERROR(IF(VLOOKUP($A240,'Annex 2 Designated EHV charges'!$D:$P,11,FALSE)=0,"",VLOOKUP($A240,'Annex 2 Designated EHV charges'!$D:$P,11,FALSE)),"")</f>
        <v/>
      </c>
      <c r="G240" s="99" t="str">
        <f>IFERROR(IF(VLOOKUP($A240,'Annex 2 Designated EHV charges'!$D:$P,12,FALSE)=0,"",VLOOKUP($A240,'Annex 2 Designated EHV charges'!$D:$P,12,FALSE)),"")</f>
        <v/>
      </c>
      <c r="H240" s="99" t="str">
        <f>IFERROR(IF(VLOOKUP($A240,'Annex 2 Designated EHV charges'!$D:$P,13,FALSE)=0,"",VLOOKUP($A240,'Annex 2 Designated EHV charges'!$D:$P,13,FALSE)),"")</f>
        <v/>
      </c>
    </row>
    <row r="241" spans="1:8" x14ac:dyDescent="0.2">
      <c r="A241" s="96" t="str">
        <f t="array" ref="A241">IFERROR(INDEX('Annex 2 Designated EHV charges'!$D$10:$D$10, MATCH(0, IF(ISBLANK('Annex 2 Designated EHV charges'!$D$10:$D$10),1, COUNTIF(A$4:$A240, 'Annex 2 Designated EHV charges'!$D$10:$D$10)), 0)),"")</f>
        <v/>
      </c>
      <c r="B241" s="95" t="str">
        <f>IF($A241="","",VLOOKUP($A241,'Annex 2 Designated EHV charges'!$D:$O,2,0))</f>
        <v/>
      </c>
      <c r="C241" s="96" t="str">
        <f>IF($A241="","",VLOOKUP($A241,'Annex 2 Designated EHV charges'!$D:$O,3,0))</f>
        <v/>
      </c>
      <c r="D241" s="95" t="str">
        <f>IF($A241="","",VLOOKUP($A241,'Annex 2 Designated EHV charges'!$D:$O,4,0))</f>
        <v/>
      </c>
      <c r="E241" s="97" t="str">
        <f>IFERROR(IF(VLOOKUP($A241,'Annex 2 Designated EHV charges'!$D:$P,10,FALSE)=0,"",VLOOKUP($A241,'Annex 2 Designated EHV charges'!$D:$P,10,FALSE)),"")</f>
        <v/>
      </c>
      <c r="F241" s="98" t="str">
        <f>IFERROR(IF(VLOOKUP($A241,'Annex 2 Designated EHV charges'!$D:$P,11,FALSE)=0,"",VLOOKUP($A241,'Annex 2 Designated EHV charges'!$D:$P,11,FALSE)),"")</f>
        <v/>
      </c>
      <c r="G241" s="99" t="str">
        <f>IFERROR(IF(VLOOKUP($A241,'Annex 2 Designated EHV charges'!$D:$P,12,FALSE)=0,"",VLOOKUP($A241,'Annex 2 Designated EHV charges'!$D:$P,12,FALSE)),"")</f>
        <v/>
      </c>
      <c r="H241" s="99" t="str">
        <f>IFERROR(IF(VLOOKUP($A241,'Annex 2 Designated EHV charges'!$D:$P,13,FALSE)=0,"",VLOOKUP($A241,'Annex 2 Designated EHV charges'!$D:$P,13,FALSE)),"")</f>
        <v/>
      </c>
    </row>
    <row r="242" spans="1:8" x14ac:dyDescent="0.2">
      <c r="A242" s="96" t="str">
        <f t="array" ref="A242">IFERROR(INDEX('Annex 2 Designated EHV charges'!$D$10:$D$10, MATCH(0, IF(ISBLANK('Annex 2 Designated EHV charges'!$D$10:$D$10),1, COUNTIF(A$4:$A241, 'Annex 2 Designated EHV charges'!$D$10:$D$10)), 0)),"")</f>
        <v/>
      </c>
      <c r="B242" s="95" t="str">
        <f>IF($A242="","",VLOOKUP($A242,'Annex 2 Designated EHV charges'!$D:$O,2,0))</f>
        <v/>
      </c>
      <c r="C242" s="96" t="str">
        <f>IF($A242="","",VLOOKUP($A242,'Annex 2 Designated EHV charges'!$D:$O,3,0))</f>
        <v/>
      </c>
      <c r="D242" s="95" t="str">
        <f>IF($A242="","",VLOOKUP($A242,'Annex 2 Designated EHV charges'!$D:$O,4,0))</f>
        <v/>
      </c>
      <c r="E242" s="97" t="str">
        <f>IFERROR(IF(VLOOKUP($A242,'Annex 2 Designated EHV charges'!$D:$P,10,FALSE)=0,"",VLOOKUP($A242,'Annex 2 Designated EHV charges'!$D:$P,10,FALSE)),"")</f>
        <v/>
      </c>
      <c r="F242" s="98" t="str">
        <f>IFERROR(IF(VLOOKUP($A242,'Annex 2 Designated EHV charges'!$D:$P,11,FALSE)=0,"",VLOOKUP($A242,'Annex 2 Designated EHV charges'!$D:$P,11,FALSE)),"")</f>
        <v/>
      </c>
      <c r="G242" s="99" t="str">
        <f>IFERROR(IF(VLOOKUP($A242,'Annex 2 Designated EHV charges'!$D:$P,12,FALSE)=0,"",VLOOKUP($A242,'Annex 2 Designated EHV charges'!$D:$P,12,FALSE)),"")</f>
        <v/>
      </c>
      <c r="H242" s="99" t="str">
        <f>IFERROR(IF(VLOOKUP($A242,'Annex 2 Designated EHV charges'!$D:$P,13,FALSE)=0,"",VLOOKUP($A242,'Annex 2 Designated EHV charges'!$D:$P,13,FALSE)),"")</f>
        <v/>
      </c>
    </row>
    <row r="243" spans="1:8" x14ac:dyDescent="0.2">
      <c r="A243" s="96" t="str">
        <f t="array" ref="A243">IFERROR(INDEX('Annex 2 Designated EHV charges'!$D$10:$D$10, MATCH(0, IF(ISBLANK('Annex 2 Designated EHV charges'!$D$10:$D$10),1, COUNTIF(A$4:$A242, 'Annex 2 Designated EHV charges'!$D$10:$D$10)), 0)),"")</f>
        <v/>
      </c>
      <c r="B243" s="95" t="str">
        <f>IF($A243="","",VLOOKUP($A243,'Annex 2 Designated EHV charges'!$D:$O,2,0))</f>
        <v/>
      </c>
      <c r="C243" s="96" t="str">
        <f>IF($A243="","",VLOOKUP($A243,'Annex 2 Designated EHV charges'!$D:$O,3,0))</f>
        <v/>
      </c>
      <c r="D243" s="95" t="str">
        <f>IF($A243="","",VLOOKUP($A243,'Annex 2 Designated EHV charges'!$D:$O,4,0))</f>
        <v/>
      </c>
      <c r="E243" s="97" t="str">
        <f>IFERROR(IF(VLOOKUP($A243,'Annex 2 Designated EHV charges'!$D:$P,10,FALSE)=0,"",VLOOKUP($A243,'Annex 2 Designated EHV charges'!$D:$P,10,FALSE)),"")</f>
        <v/>
      </c>
      <c r="F243" s="98" t="str">
        <f>IFERROR(IF(VLOOKUP($A243,'Annex 2 Designated EHV charges'!$D:$P,11,FALSE)=0,"",VLOOKUP($A243,'Annex 2 Designated EHV charges'!$D:$P,11,FALSE)),"")</f>
        <v/>
      </c>
      <c r="G243" s="99" t="str">
        <f>IFERROR(IF(VLOOKUP($A243,'Annex 2 Designated EHV charges'!$D:$P,12,FALSE)=0,"",VLOOKUP($A243,'Annex 2 Designated EHV charges'!$D:$P,12,FALSE)),"")</f>
        <v/>
      </c>
      <c r="H243" s="99" t="str">
        <f>IFERROR(IF(VLOOKUP($A243,'Annex 2 Designated EHV charges'!$D:$P,13,FALSE)=0,"",VLOOKUP($A243,'Annex 2 Designated EHV charges'!$D:$P,13,FALSE)),"")</f>
        <v/>
      </c>
    </row>
    <row r="244" spans="1:8" x14ac:dyDescent="0.2">
      <c r="A244" s="96" t="str">
        <f t="array" ref="A244">IFERROR(INDEX('Annex 2 Designated EHV charges'!$D$10:$D$10, MATCH(0, IF(ISBLANK('Annex 2 Designated EHV charges'!$D$10:$D$10),1, COUNTIF(A$4:$A243, 'Annex 2 Designated EHV charges'!$D$10:$D$10)), 0)),"")</f>
        <v/>
      </c>
      <c r="B244" s="95" t="str">
        <f>IF($A244="","",VLOOKUP($A244,'Annex 2 Designated EHV charges'!$D:$O,2,0))</f>
        <v/>
      </c>
      <c r="C244" s="96" t="str">
        <f>IF($A244="","",VLOOKUP($A244,'Annex 2 Designated EHV charges'!$D:$O,3,0))</f>
        <v/>
      </c>
      <c r="D244" s="95" t="str">
        <f>IF($A244="","",VLOOKUP($A244,'Annex 2 Designated EHV charges'!$D:$O,4,0))</f>
        <v/>
      </c>
      <c r="E244" s="97" t="str">
        <f>IFERROR(IF(VLOOKUP($A244,'Annex 2 Designated EHV charges'!$D:$P,10,FALSE)=0,"",VLOOKUP($A244,'Annex 2 Designated EHV charges'!$D:$P,10,FALSE)),"")</f>
        <v/>
      </c>
      <c r="F244" s="98" t="str">
        <f>IFERROR(IF(VLOOKUP($A244,'Annex 2 Designated EHV charges'!$D:$P,11,FALSE)=0,"",VLOOKUP($A244,'Annex 2 Designated EHV charges'!$D:$P,11,FALSE)),"")</f>
        <v/>
      </c>
      <c r="G244" s="99" t="str">
        <f>IFERROR(IF(VLOOKUP($A244,'Annex 2 Designated EHV charges'!$D:$P,12,FALSE)=0,"",VLOOKUP($A244,'Annex 2 Designated EHV charges'!$D:$P,12,FALSE)),"")</f>
        <v/>
      </c>
      <c r="H244" s="99" t="str">
        <f>IFERROR(IF(VLOOKUP($A244,'Annex 2 Designated EHV charges'!$D:$P,13,FALSE)=0,"",VLOOKUP($A244,'Annex 2 Designated EHV charges'!$D:$P,13,FALSE)),"")</f>
        <v/>
      </c>
    </row>
    <row r="245" spans="1:8" x14ac:dyDescent="0.2">
      <c r="A245" s="96" t="str">
        <f t="array" ref="A245">IFERROR(INDEX('Annex 2 Designated EHV charges'!$D$10:$D$10, MATCH(0, IF(ISBLANK('Annex 2 Designated EHV charges'!$D$10:$D$10),1, COUNTIF(A$4:$A244, 'Annex 2 Designated EHV charges'!$D$10:$D$10)), 0)),"")</f>
        <v/>
      </c>
      <c r="B245" s="95" t="str">
        <f>IF($A245="","",VLOOKUP($A245,'Annex 2 Designated EHV charges'!$D:$O,2,0))</f>
        <v/>
      </c>
      <c r="C245" s="96" t="str">
        <f>IF($A245="","",VLOOKUP($A245,'Annex 2 Designated EHV charges'!$D:$O,3,0))</f>
        <v/>
      </c>
      <c r="D245" s="95" t="str">
        <f>IF($A245="","",VLOOKUP($A245,'Annex 2 Designated EHV charges'!$D:$O,4,0))</f>
        <v/>
      </c>
      <c r="E245" s="97" t="str">
        <f>IFERROR(IF(VLOOKUP($A245,'Annex 2 Designated EHV charges'!$D:$P,10,FALSE)=0,"",VLOOKUP($A245,'Annex 2 Designated EHV charges'!$D:$P,10,FALSE)),"")</f>
        <v/>
      </c>
      <c r="F245" s="98" t="str">
        <f>IFERROR(IF(VLOOKUP($A245,'Annex 2 Designated EHV charges'!$D:$P,11,FALSE)=0,"",VLOOKUP($A245,'Annex 2 Designated EHV charges'!$D:$P,11,FALSE)),"")</f>
        <v/>
      </c>
      <c r="G245" s="99" t="str">
        <f>IFERROR(IF(VLOOKUP($A245,'Annex 2 Designated EHV charges'!$D:$P,12,FALSE)=0,"",VLOOKUP($A245,'Annex 2 Designated EHV charges'!$D:$P,12,FALSE)),"")</f>
        <v/>
      </c>
      <c r="H245" s="99" t="str">
        <f>IFERROR(IF(VLOOKUP($A245,'Annex 2 Designated EHV charges'!$D:$P,13,FALSE)=0,"",VLOOKUP($A245,'Annex 2 Designated EHV charges'!$D:$P,13,FALSE)),"")</f>
        <v/>
      </c>
    </row>
    <row r="246" spans="1:8" x14ac:dyDescent="0.2">
      <c r="A246" s="96" t="str">
        <f t="array" ref="A246">IFERROR(INDEX('Annex 2 Designated EHV charges'!$D$10:$D$10, MATCH(0, IF(ISBLANK('Annex 2 Designated EHV charges'!$D$10:$D$10),1, COUNTIF(A$4:$A245, 'Annex 2 Designated EHV charges'!$D$10:$D$10)), 0)),"")</f>
        <v/>
      </c>
      <c r="B246" s="95" t="str">
        <f>IF($A246="","",VLOOKUP($A246,'Annex 2 Designated EHV charges'!$D:$O,2,0))</f>
        <v/>
      </c>
      <c r="C246" s="96" t="str">
        <f>IF($A246="","",VLOOKUP($A246,'Annex 2 Designated EHV charges'!$D:$O,3,0))</f>
        <v/>
      </c>
      <c r="D246" s="95" t="str">
        <f>IF($A246="","",VLOOKUP($A246,'Annex 2 Designated EHV charges'!$D:$O,4,0))</f>
        <v/>
      </c>
      <c r="E246" s="97" t="str">
        <f>IFERROR(IF(VLOOKUP($A246,'Annex 2 Designated EHV charges'!$D:$P,10,FALSE)=0,"",VLOOKUP($A246,'Annex 2 Designated EHV charges'!$D:$P,10,FALSE)),"")</f>
        <v/>
      </c>
      <c r="F246" s="98" t="str">
        <f>IFERROR(IF(VLOOKUP($A246,'Annex 2 Designated EHV charges'!$D:$P,11,FALSE)=0,"",VLOOKUP($A246,'Annex 2 Designated EHV charges'!$D:$P,11,FALSE)),"")</f>
        <v/>
      </c>
      <c r="G246" s="99" t="str">
        <f>IFERROR(IF(VLOOKUP($A246,'Annex 2 Designated EHV charges'!$D:$P,12,FALSE)=0,"",VLOOKUP($A246,'Annex 2 Designated EHV charges'!$D:$P,12,FALSE)),"")</f>
        <v/>
      </c>
      <c r="H246" s="99" t="str">
        <f>IFERROR(IF(VLOOKUP($A246,'Annex 2 Designated EHV charges'!$D:$P,13,FALSE)=0,"",VLOOKUP($A246,'Annex 2 Designated EHV charges'!$D:$P,13,FALSE)),"")</f>
        <v/>
      </c>
    </row>
    <row r="247" spans="1:8" x14ac:dyDescent="0.2">
      <c r="A247" s="96" t="str">
        <f t="array" ref="A247">IFERROR(INDEX('Annex 2 Designated EHV charges'!$D$10:$D$10, MATCH(0, IF(ISBLANK('Annex 2 Designated EHV charges'!$D$10:$D$10),1, COUNTIF(A$4:$A246, 'Annex 2 Designated EHV charges'!$D$10:$D$10)), 0)),"")</f>
        <v/>
      </c>
      <c r="B247" s="95" t="str">
        <f>IF($A247="","",VLOOKUP($A247,'Annex 2 Designated EHV charges'!$D:$O,2,0))</f>
        <v/>
      </c>
      <c r="C247" s="96" t="str">
        <f>IF($A247="","",VLOOKUP($A247,'Annex 2 Designated EHV charges'!$D:$O,3,0))</f>
        <v/>
      </c>
      <c r="D247" s="95" t="str">
        <f>IF($A247="","",VLOOKUP($A247,'Annex 2 Designated EHV charges'!$D:$O,4,0))</f>
        <v/>
      </c>
      <c r="E247" s="97" t="str">
        <f>IFERROR(IF(VLOOKUP($A247,'Annex 2 Designated EHV charges'!$D:$P,10,FALSE)=0,"",VLOOKUP($A247,'Annex 2 Designated EHV charges'!$D:$P,10,FALSE)),"")</f>
        <v/>
      </c>
      <c r="F247" s="98" t="str">
        <f>IFERROR(IF(VLOOKUP($A247,'Annex 2 Designated EHV charges'!$D:$P,11,FALSE)=0,"",VLOOKUP($A247,'Annex 2 Designated EHV charges'!$D:$P,11,FALSE)),"")</f>
        <v/>
      </c>
      <c r="G247" s="99" t="str">
        <f>IFERROR(IF(VLOOKUP($A247,'Annex 2 Designated EHV charges'!$D:$P,12,FALSE)=0,"",VLOOKUP($A247,'Annex 2 Designated EHV charges'!$D:$P,12,FALSE)),"")</f>
        <v/>
      </c>
      <c r="H247" s="99" t="str">
        <f>IFERROR(IF(VLOOKUP($A247,'Annex 2 Designated EHV charges'!$D:$P,13,FALSE)=0,"",VLOOKUP($A247,'Annex 2 Designated EHV charges'!$D:$P,13,FALSE)),"")</f>
        <v/>
      </c>
    </row>
    <row r="248" spans="1:8" x14ac:dyDescent="0.2">
      <c r="A248" s="96" t="str">
        <f t="array" ref="A248">IFERROR(INDEX('Annex 2 Designated EHV charges'!$D$10:$D$10, MATCH(0, IF(ISBLANK('Annex 2 Designated EHV charges'!$D$10:$D$10),1, COUNTIF(A$4:$A247, 'Annex 2 Designated EHV charges'!$D$10:$D$10)), 0)),"")</f>
        <v/>
      </c>
      <c r="B248" s="95" t="str">
        <f>IF($A248="","",VLOOKUP($A248,'Annex 2 Designated EHV charges'!$D:$O,2,0))</f>
        <v/>
      </c>
      <c r="C248" s="96" t="str">
        <f>IF($A248="","",VLOOKUP($A248,'Annex 2 Designated EHV charges'!$D:$O,3,0))</f>
        <v/>
      </c>
      <c r="D248" s="95" t="str">
        <f>IF($A248="","",VLOOKUP($A248,'Annex 2 Designated EHV charges'!$D:$O,4,0))</f>
        <v/>
      </c>
      <c r="E248" s="97" t="str">
        <f>IFERROR(IF(VLOOKUP($A248,'Annex 2 Designated EHV charges'!$D:$P,10,FALSE)=0,"",VLOOKUP($A248,'Annex 2 Designated EHV charges'!$D:$P,10,FALSE)),"")</f>
        <v/>
      </c>
      <c r="F248" s="98" t="str">
        <f>IFERROR(IF(VLOOKUP($A248,'Annex 2 Designated EHV charges'!$D:$P,11,FALSE)=0,"",VLOOKUP($A248,'Annex 2 Designated EHV charges'!$D:$P,11,FALSE)),"")</f>
        <v/>
      </c>
      <c r="G248" s="99" t="str">
        <f>IFERROR(IF(VLOOKUP($A248,'Annex 2 Designated EHV charges'!$D:$P,12,FALSE)=0,"",VLOOKUP($A248,'Annex 2 Designated EHV charges'!$D:$P,12,FALSE)),"")</f>
        <v/>
      </c>
      <c r="H248" s="99" t="str">
        <f>IFERROR(IF(VLOOKUP($A248,'Annex 2 Designated EHV charges'!$D:$P,13,FALSE)=0,"",VLOOKUP($A248,'Annex 2 Designated EHV charges'!$D:$P,13,FALSE)),"")</f>
        <v/>
      </c>
    </row>
    <row r="249" spans="1:8" x14ac:dyDescent="0.2">
      <c r="A249" s="96" t="str">
        <f t="array" ref="A249">IFERROR(INDEX('Annex 2 Designated EHV charges'!$D$10:$D$10, MATCH(0, IF(ISBLANK('Annex 2 Designated EHV charges'!$D$10:$D$10),1, COUNTIF(A$4:$A248, 'Annex 2 Designated EHV charges'!$D$10:$D$10)), 0)),"")</f>
        <v/>
      </c>
      <c r="B249" s="95" t="str">
        <f>IF($A249="","",VLOOKUP($A249,'Annex 2 Designated EHV charges'!$D:$O,2,0))</f>
        <v/>
      </c>
      <c r="C249" s="96" t="str">
        <f>IF($A249="","",VLOOKUP($A249,'Annex 2 Designated EHV charges'!$D:$O,3,0))</f>
        <v/>
      </c>
      <c r="D249" s="95" t="str">
        <f>IF($A249="","",VLOOKUP($A249,'Annex 2 Designated EHV charges'!$D:$O,4,0))</f>
        <v/>
      </c>
      <c r="E249" s="97" t="str">
        <f>IFERROR(IF(VLOOKUP($A249,'Annex 2 Designated EHV charges'!$D:$P,10,FALSE)=0,"",VLOOKUP($A249,'Annex 2 Designated EHV charges'!$D:$P,10,FALSE)),"")</f>
        <v/>
      </c>
      <c r="F249" s="98" t="str">
        <f>IFERROR(IF(VLOOKUP($A249,'Annex 2 Designated EHV charges'!$D:$P,11,FALSE)=0,"",VLOOKUP($A249,'Annex 2 Designated EHV charges'!$D:$P,11,FALSE)),"")</f>
        <v/>
      </c>
      <c r="G249" s="99" t="str">
        <f>IFERROR(IF(VLOOKUP($A249,'Annex 2 Designated EHV charges'!$D:$P,12,FALSE)=0,"",VLOOKUP($A249,'Annex 2 Designated EHV charges'!$D:$P,12,FALSE)),"")</f>
        <v/>
      </c>
      <c r="H249" s="99" t="str">
        <f>IFERROR(IF(VLOOKUP($A249,'Annex 2 Designated EHV charges'!$D:$P,13,FALSE)=0,"",VLOOKUP($A249,'Annex 2 Designated EHV charges'!$D:$P,13,FALSE)),"")</f>
        <v/>
      </c>
    </row>
    <row r="250" spans="1:8" x14ac:dyDescent="0.2">
      <c r="A250" s="96" t="str">
        <f t="array" ref="A250">IFERROR(INDEX('Annex 2 Designated EHV charges'!$D$10:$D$10, MATCH(0, IF(ISBLANK('Annex 2 Designated EHV charges'!$D$10:$D$10),1, COUNTIF(A$4:$A249, 'Annex 2 Designated EHV charges'!$D$10:$D$10)), 0)),"")</f>
        <v/>
      </c>
      <c r="B250" s="95" t="str">
        <f>IF($A250="","",VLOOKUP($A250,'Annex 2 Designated EHV charges'!$D:$O,2,0))</f>
        <v/>
      </c>
      <c r="C250" s="96" t="str">
        <f>IF($A250="","",VLOOKUP($A250,'Annex 2 Designated EHV charges'!$D:$O,3,0))</f>
        <v/>
      </c>
      <c r="D250" s="95" t="str">
        <f>IF($A250="","",VLOOKUP($A250,'Annex 2 Designated EHV charges'!$D:$O,4,0))</f>
        <v/>
      </c>
      <c r="E250" s="97" t="str">
        <f>IFERROR(IF(VLOOKUP($A250,'Annex 2 Designated EHV charges'!$D:$P,10,FALSE)=0,"",VLOOKUP($A250,'Annex 2 Designated EHV charges'!$D:$P,10,FALSE)),"")</f>
        <v/>
      </c>
      <c r="F250" s="98" t="str">
        <f>IFERROR(IF(VLOOKUP($A250,'Annex 2 Designated EHV charges'!$D:$P,11,FALSE)=0,"",VLOOKUP($A250,'Annex 2 Designated EHV charges'!$D:$P,11,FALSE)),"")</f>
        <v/>
      </c>
      <c r="G250" s="99" t="str">
        <f>IFERROR(IF(VLOOKUP($A250,'Annex 2 Designated EHV charges'!$D:$P,12,FALSE)=0,"",VLOOKUP($A250,'Annex 2 Designated EHV charges'!$D:$P,12,FALSE)),"")</f>
        <v/>
      </c>
      <c r="H250" s="99" t="str">
        <f>IFERROR(IF(VLOOKUP($A250,'Annex 2 Designated EHV charges'!$D:$P,13,FALSE)=0,"",VLOOKUP($A250,'Annex 2 Designated EHV charges'!$D:$P,13,FALSE)),"")</f>
        <v/>
      </c>
    </row>
    <row r="251" spans="1:8" x14ac:dyDescent="0.2">
      <c r="A251" s="96" t="str">
        <f t="array" ref="A251">IFERROR(INDEX('Annex 2 Designated EHV charges'!$D$10:$D$10, MATCH(0, IF(ISBLANK('Annex 2 Designated EHV charges'!$D$10:$D$10),1, COUNTIF(A$4:$A250, 'Annex 2 Designated EHV charges'!$D$10:$D$10)), 0)),"")</f>
        <v/>
      </c>
      <c r="B251" s="95" t="str">
        <f>IF($A251="","",VLOOKUP($A251,'Annex 2 Designated EHV charges'!$D:$O,2,0))</f>
        <v/>
      </c>
      <c r="C251" s="96" t="str">
        <f>IF($A251="","",VLOOKUP($A251,'Annex 2 Designated EHV charges'!$D:$O,3,0))</f>
        <v/>
      </c>
      <c r="D251" s="95" t="str">
        <f>IF($A251="","",VLOOKUP($A251,'Annex 2 Designated EHV charges'!$D:$O,4,0))</f>
        <v/>
      </c>
      <c r="E251" s="97" t="str">
        <f>IFERROR(IF(VLOOKUP($A251,'Annex 2 Designated EHV charges'!$D:$P,10,FALSE)=0,"",VLOOKUP($A251,'Annex 2 Designated EHV charges'!$D:$P,10,FALSE)),"")</f>
        <v/>
      </c>
      <c r="F251" s="98" t="str">
        <f>IFERROR(IF(VLOOKUP($A251,'Annex 2 Designated EHV charges'!$D:$P,11,FALSE)=0,"",VLOOKUP($A251,'Annex 2 Designated EHV charges'!$D:$P,11,FALSE)),"")</f>
        <v/>
      </c>
      <c r="G251" s="99" t="str">
        <f>IFERROR(IF(VLOOKUP($A251,'Annex 2 Designated EHV charges'!$D:$P,12,FALSE)=0,"",VLOOKUP($A251,'Annex 2 Designated EHV charges'!$D:$P,12,FALSE)),"")</f>
        <v/>
      </c>
      <c r="H251" s="99" t="str">
        <f>IFERROR(IF(VLOOKUP($A251,'Annex 2 Designated EHV charges'!$D:$P,13,FALSE)=0,"",VLOOKUP($A251,'Annex 2 Designated EHV charges'!$D:$P,13,FALSE)),"")</f>
        <v/>
      </c>
    </row>
    <row r="252" spans="1:8" x14ac:dyDescent="0.2">
      <c r="A252" s="96" t="str">
        <f t="array" ref="A252">IFERROR(INDEX('Annex 2 Designated EHV charges'!$D$10:$D$10, MATCH(0, IF(ISBLANK('Annex 2 Designated EHV charges'!$D$10:$D$10),1, COUNTIF(A$4:$A251, 'Annex 2 Designated EHV charges'!$D$10:$D$10)), 0)),"")</f>
        <v/>
      </c>
      <c r="B252" s="95" t="str">
        <f>IF($A252="","",VLOOKUP($A252,'Annex 2 Designated EHV charges'!$D:$O,2,0))</f>
        <v/>
      </c>
      <c r="C252" s="96" t="str">
        <f>IF($A252="","",VLOOKUP($A252,'Annex 2 Designated EHV charges'!$D:$O,3,0))</f>
        <v/>
      </c>
      <c r="D252" s="95" t="str">
        <f>IF($A252="","",VLOOKUP($A252,'Annex 2 Designated EHV charges'!$D:$O,4,0))</f>
        <v/>
      </c>
      <c r="E252" s="97" t="str">
        <f>IFERROR(IF(VLOOKUP($A252,'Annex 2 Designated EHV charges'!$D:$P,10,FALSE)=0,"",VLOOKUP($A252,'Annex 2 Designated EHV charges'!$D:$P,10,FALSE)),"")</f>
        <v/>
      </c>
      <c r="F252" s="98" t="str">
        <f>IFERROR(IF(VLOOKUP($A252,'Annex 2 Designated EHV charges'!$D:$P,11,FALSE)=0,"",VLOOKUP($A252,'Annex 2 Designated EHV charges'!$D:$P,11,FALSE)),"")</f>
        <v/>
      </c>
      <c r="G252" s="99" t="str">
        <f>IFERROR(IF(VLOOKUP($A252,'Annex 2 Designated EHV charges'!$D:$P,12,FALSE)=0,"",VLOOKUP($A252,'Annex 2 Designated EHV charges'!$D:$P,12,FALSE)),"")</f>
        <v/>
      </c>
      <c r="H252" s="99" t="str">
        <f>IFERROR(IF(VLOOKUP($A252,'Annex 2 Designated EHV charges'!$D:$P,13,FALSE)=0,"",VLOOKUP($A252,'Annex 2 Designated EHV charges'!$D:$P,13,FALSE)),"")</f>
        <v/>
      </c>
    </row>
    <row r="253" spans="1:8" x14ac:dyDescent="0.2">
      <c r="A253" s="96" t="str">
        <f t="array" ref="A253">IFERROR(INDEX('Annex 2 Designated EHV charges'!$D$10:$D$10, MATCH(0, IF(ISBLANK('Annex 2 Designated EHV charges'!$D$10:$D$10),1, COUNTIF(A$4:$A252, 'Annex 2 Designated EHV charges'!$D$10:$D$10)), 0)),"")</f>
        <v/>
      </c>
      <c r="B253" s="95" t="str">
        <f>IF($A253="","",VLOOKUP($A253,'Annex 2 Designated EHV charges'!$D:$O,2,0))</f>
        <v/>
      </c>
      <c r="C253" s="96" t="str">
        <f>IF($A253="","",VLOOKUP($A253,'Annex 2 Designated EHV charges'!$D:$O,3,0))</f>
        <v/>
      </c>
      <c r="D253" s="95" t="str">
        <f>IF($A253="","",VLOOKUP($A253,'Annex 2 Designated EHV charges'!$D:$O,4,0))</f>
        <v/>
      </c>
      <c r="E253" s="97" t="str">
        <f>IFERROR(IF(VLOOKUP($A253,'Annex 2 Designated EHV charges'!$D:$P,10,FALSE)=0,"",VLOOKUP($A253,'Annex 2 Designated EHV charges'!$D:$P,10,FALSE)),"")</f>
        <v/>
      </c>
      <c r="F253" s="98" t="str">
        <f>IFERROR(IF(VLOOKUP($A253,'Annex 2 Designated EHV charges'!$D:$P,11,FALSE)=0,"",VLOOKUP($A253,'Annex 2 Designated EHV charges'!$D:$P,11,FALSE)),"")</f>
        <v/>
      </c>
      <c r="G253" s="99" t="str">
        <f>IFERROR(IF(VLOOKUP($A253,'Annex 2 Designated EHV charges'!$D:$P,12,FALSE)=0,"",VLOOKUP($A253,'Annex 2 Designated EHV charges'!$D:$P,12,FALSE)),"")</f>
        <v/>
      </c>
      <c r="H253" s="99" t="str">
        <f>IFERROR(IF(VLOOKUP($A253,'Annex 2 Designated EHV charges'!$D:$P,13,FALSE)=0,"",VLOOKUP($A253,'Annex 2 Designated EHV charges'!$D:$P,13,FALSE)),"")</f>
        <v/>
      </c>
    </row>
    <row r="254" spans="1:8" x14ac:dyDescent="0.2">
      <c r="A254" s="96" t="str">
        <f t="array" ref="A254">IFERROR(INDEX('Annex 2 Designated EHV charges'!$D$10:$D$10, MATCH(0, IF(ISBLANK('Annex 2 Designated EHV charges'!$D$10:$D$10),1, COUNTIF(A$4:$A253, 'Annex 2 Designated EHV charges'!$D$10:$D$10)), 0)),"")</f>
        <v/>
      </c>
      <c r="B254" s="95" t="str">
        <f>IF($A254="","",VLOOKUP($A254,'Annex 2 Designated EHV charges'!$D:$O,2,0))</f>
        <v/>
      </c>
      <c r="C254" s="96" t="str">
        <f>IF($A254="","",VLOOKUP($A254,'Annex 2 Designated EHV charges'!$D:$O,3,0))</f>
        <v/>
      </c>
      <c r="D254" s="95" t="str">
        <f>IF($A254="","",VLOOKUP($A254,'Annex 2 Designated EHV charges'!$D:$O,4,0))</f>
        <v/>
      </c>
      <c r="E254" s="97" t="str">
        <f>IFERROR(IF(VLOOKUP($A254,'Annex 2 Designated EHV charges'!$D:$P,10,FALSE)=0,"",VLOOKUP($A254,'Annex 2 Designated EHV charges'!$D:$P,10,FALSE)),"")</f>
        <v/>
      </c>
      <c r="F254" s="98" t="str">
        <f>IFERROR(IF(VLOOKUP($A254,'Annex 2 Designated EHV charges'!$D:$P,11,FALSE)=0,"",VLOOKUP($A254,'Annex 2 Designated EHV charges'!$D:$P,11,FALSE)),"")</f>
        <v/>
      </c>
      <c r="G254" s="99" t="str">
        <f>IFERROR(IF(VLOOKUP($A254,'Annex 2 Designated EHV charges'!$D:$P,12,FALSE)=0,"",VLOOKUP($A254,'Annex 2 Designated EHV charges'!$D:$P,12,FALSE)),"")</f>
        <v/>
      </c>
      <c r="H254" s="99" t="str">
        <f>IFERROR(IF(VLOOKUP($A254,'Annex 2 Designated EHV charges'!$D:$P,13,FALSE)=0,"",VLOOKUP($A254,'Annex 2 Designated EHV charges'!$D:$P,13,FALSE)),"")</f>
        <v/>
      </c>
    </row>
  </sheetData>
  <mergeCells count="2">
    <mergeCell ref="A2:H2"/>
    <mergeCell ref="A1:H1"/>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&amp;R&amp;P of &amp;N&amp;L&amp;"Calibri"&amp;11&amp;K000000&amp;8Note: The list of MPANs / MSIDs provided may be incomplete; the DNO reserves the right to apply the listed charges to any other MPANs / MSIDs associated with the site._x000D_&amp;1#&amp;"Arial"&amp;6&amp;K737373Confidentiality: C1 - Public</oddFooter>
    <firstHeader>&amp;L
Annex 2b - Schedule of Export Charges for use of the Distribution System by Designated EHV Properties (including LDNOs with Designated EHV Properties/end-users).</firstHeader>
    <firstFooter>&amp;R&amp;P of &amp;N&amp;L&amp;"Calibri"&amp;11&amp;K000000&amp;8Note: The list of MPANs / MSIDs provided may be incomplete; the DNO reserves the right to apply the listed charges to any other MPANs / MSIDs associated with the site._x000D_&amp;1#&amp;"Arial"&amp;6&amp;K737373Confidentiality: C1 - Public</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16"/>
  <sheetViews>
    <sheetView zoomScale="80" zoomScaleNormal="80" zoomScaleSheetLayoutView="100" workbookViewId="0">
      <selection activeCell="E20" sqref="E20"/>
    </sheetView>
  </sheetViews>
  <sheetFormatPr defaultRowHeight="12.75" x14ac:dyDescent="0.2"/>
  <cols>
    <col min="1" max="1" width="27.42578125" customWidth="1"/>
    <col min="2" max="2" width="11" customWidth="1"/>
    <col min="4" max="10" width="16.5703125" customWidth="1"/>
  </cols>
  <sheetData>
    <row r="1" spans="1:12" s="2" customFormat="1" ht="27.75" customHeight="1" x14ac:dyDescent="0.2">
      <c r="A1" s="192" t="s">
        <v>31</v>
      </c>
      <c r="B1" s="3"/>
      <c r="D1" s="3"/>
      <c r="E1" s="3"/>
      <c r="F1" s="3"/>
      <c r="G1" s="8"/>
      <c r="H1" s="4"/>
      <c r="I1" s="4"/>
    </row>
    <row r="2" spans="1:12" s="2" customFormat="1" ht="27" customHeight="1" x14ac:dyDescent="0.2">
      <c r="A2" s="215" t="str">
        <f>Overview!B4&amp; " - Effective from "&amp;Overview!D4&amp;" - "&amp;Overview!E4&amp;" LV and HV tariffs"</f>
        <v>Vattenfall Networks Limited - GSP J - Effective from 1 April 2025 - Final LV and HV tariffs</v>
      </c>
      <c r="B2" s="215"/>
      <c r="C2" s="215"/>
      <c r="D2" s="215"/>
      <c r="E2" s="215"/>
      <c r="F2" s="215"/>
      <c r="G2" s="215"/>
      <c r="H2" s="215"/>
      <c r="I2" s="215"/>
      <c r="J2" s="215"/>
      <c r="K2" s="4"/>
      <c r="L2" s="4"/>
    </row>
    <row r="3" spans="1:12" s="2" customFormat="1" ht="27" customHeight="1" x14ac:dyDescent="0.2">
      <c r="A3" s="251" t="s">
        <v>113</v>
      </c>
      <c r="B3" s="251"/>
      <c r="C3" s="251"/>
      <c r="D3" s="251"/>
      <c r="E3" s="251"/>
      <c r="F3" s="251"/>
      <c r="G3" s="251"/>
      <c r="H3" s="251"/>
      <c r="I3" s="251"/>
      <c r="J3" s="251"/>
      <c r="K3" s="4"/>
      <c r="L3" s="4"/>
    </row>
    <row r="4" spans="1:12" s="2" customFormat="1" ht="71.25" customHeight="1" x14ac:dyDescent="0.2">
      <c r="A4" s="13"/>
      <c r="B4" s="24" t="s">
        <v>62</v>
      </c>
      <c r="C4" s="12" t="s">
        <v>54</v>
      </c>
      <c r="D4" s="52" t="s">
        <v>55</v>
      </c>
      <c r="E4" s="52" t="s">
        <v>56</v>
      </c>
      <c r="F4" s="52" t="s">
        <v>57</v>
      </c>
      <c r="G4" s="12" t="s">
        <v>58</v>
      </c>
      <c r="H4" s="12"/>
      <c r="I4" s="12"/>
      <c r="J4" s="12"/>
      <c r="K4" s="4"/>
      <c r="L4" s="4"/>
    </row>
    <row r="5" spans="1:12" s="2" customFormat="1" ht="32.25" customHeight="1" x14ac:dyDescent="0.2">
      <c r="A5" s="14"/>
      <c r="B5" s="23"/>
      <c r="C5" s="15"/>
      <c r="D5" s="16"/>
      <c r="E5" s="16"/>
      <c r="F5" s="16"/>
      <c r="G5" s="17"/>
      <c r="H5" s="22"/>
      <c r="I5" s="22"/>
      <c r="J5" s="22"/>
      <c r="K5" s="4"/>
      <c r="L5" s="4"/>
    </row>
    <row r="6" spans="1:12" ht="12.75" customHeight="1" x14ac:dyDescent="0.2">
      <c r="A6" s="252" t="s">
        <v>114</v>
      </c>
      <c r="B6" s="239" t="s">
        <v>115</v>
      </c>
      <c r="C6" s="240"/>
      <c r="D6" s="240"/>
      <c r="E6" s="240"/>
      <c r="F6" s="240"/>
      <c r="G6" s="240"/>
      <c r="H6" s="240"/>
      <c r="I6" s="240"/>
      <c r="J6" s="241"/>
    </row>
    <row r="7" spans="1:12" ht="12.75" customHeight="1" x14ac:dyDescent="0.2">
      <c r="A7" s="252"/>
      <c r="B7" s="242"/>
      <c r="C7" s="243"/>
      <c r="D7" s="243"/>
      <c r="E7" s="243"/>
      <c r="F7" s="243"/>
      <c r="G7" s="243"/>
      <c r="H7" s="243"/>
      <c r="I7" s="243"/>
      <c r="J7" s="244"/>
    </row>
    <row r="8" spans="1:12" ht="12.75" customHeight="1" x14ac:dyDescent="0.2">
      <c r="A8" s="252"/>
      <c r="B8" s="245"/>
      <c r="C8" s="246"/>
      <c r="D8" s="246"/>
      <c r="E8" s="246"/>
      <c r="F8" s="246"/>
      <c r="G8" s="246"/>
      <c r="H8" s="246"/>
      <c r="I8" s="246"/>
      <c r="J8" s="247"/>
    </row>
    <row r="9" spans="1:12" x14ac:dyDescent="0.2">
      <c r="A9" s="47"/>
      <c r="B9" s="47"/>
      <c r="C9" s="47"/>
      <c r="D9" s="47"/>
      <c r="E9" s="47"/>
      <c r="F9" s="47"/>
      <c r="G9" s="47"/>
      <c r="H9" s="47"/>
      <c r="I9" s="47"/>
      <c r="J9" s="47"/>
    </row>
    <row r="10" spans="1:12" x14ac:dyDescent="0.2">
      <c r="A10" s="47"/>
      <c r="B10" s="47"/>
      <c r="C10" s="47"/>
      <c r="D10" s="47"/>
      <c r="E10" s="47"/>
      <c r="F10" s="47"/>
      <c r="G10" s="47"/>
      <c r="H10" s="47"/>
      <c r="I10" s="47"/>
      <c r="J10" s="47"/>
    </row>
    <row r="11" spans="1:12" s="2" customFormat="1" ht="27" customHeight="1" x14ac:dyDescent="0.2">
      <c r="A11" s="251" t="s">
        <v>116</v>
      </c>
      <c r="B11" s="251"/>
      <c r="C11" s="251"/>
      <c r="D11" s="251"/>
      <c r="E11" s="251"/>
      <c r="F11" s="251"/>
      <c r="G11" s="251"/>
      <c r="H11" s="251"/>
      <c r="I11" s="251"/>
      <c r="J11" s="251"/>
      <c r="K11" s="4"/>
      <c r="L11" s="4"/>
    </row>
    <row r="12" spans="1:12" s="2" customFormat="1" ht="58.5" customHeight="1" x14ac:dyDescent="0.2">
      <c r="A12" s="13"/>
      <c r="B12" s="24" t="s">
        <v>62</v>
      </c>
      <c r="C12" s="12" t="s">
        <v>54</v>
      </c>
      <c r="D12" s="52" t="s">
        <v>55</v>
      </c>
      <c r="E12" s="52" t="s">
        <v>56</v>
      </c>
      <c r="F12" s="52" t="s">
        <v>57</v>
      </c>
      <c r="G12" s="12" t="s">
        <v>58</v>
      </c>
      <c r="H12" s="12" t="s">
        <v>59</v>
      </c>
      <c r="I12" s="24" t="s">
        <v>60</v>
      </c>
      <c r="J12" s="12" t="s">
        <v>61</v>
      </c>
      <c r="K12" s="4"/>
      <c r="L12" s="4"/>
    </row>
    <row r="13" spans="1:12" s="2" customFormat="1" ht="32.25" customHeight="1" x14ac:dyDescent="0.2">
      <c r="A13" s="14"/>
      <c r="B13" s="23"/>
      <c r="C13" s="15"/>
      <c r="D13" s="16"/>
      <c r="E13" s="16"/>
      <c r="F13" s="16"/>
      <c r="G13" s="17"/>
      <c r="H13" s="17"/>
      <c r="I13" s="17"/>
      <c r="J13" s="16"/>
      <c r="K13" s="4"/>
      <c r="L13" s="4"/>
    </row>
    <row r="14" spans="1:12" ht="12.75" customHeight="1" x14ac:dyDescent="0.2">
      <c r="A14" s="252" t="s">
        <v>114</v>
      </c>
      <c r="B14" s="239" t="s">
        <v>117</v>
      </c>
      <c r="C14" s="240"/>
      <c r="D14" s="240"/>
      <c r="E14" s="240"/>
      <c r="F14" s="240"/>
      <c r="G14" s="240"/>
      <c r="H14" s="240"/>
      <c r="I14" s="240"/>
      <c r="J14" s="248"/>
    </row>
    <row r="15" spans="1:12" ht="12.75" customHeight="1" x14ac:dyDescent="0.2">
      <c r="A15" s="252"/>
      <c r="B15" s="242"/>
      <c r="C15" s="243"/>
      <c r="D15" s="243"/>
      <c r="E15" s="243"/>
      <c r="F15" s="243"/>
      <c r="G15" s="243"/>
      <c r="H15" s="243"/>
      <c r="I15" s="243"/>
      <c r="J15" s="249"/>
    </row>
    <row r="16" spans="1:12" ht="12.75" customHeight="1" x14ac:dyDescent="0.2">
      <c r="A16" s="252"/>
      <c r="B16" s="245"/>
      <c r="C16" s="246"/>
      <c r="D16" s="246"/>
      <c r="E16" s="246"/>
      <c r="F16" s="246"/>
      <c r="G16" s="246"/>
      <c r="H16" s="246"/>
      <c r="I16" s="246"/>
      <c r="J16" s="250"/>
    </row>
  </sheetData>
  <mergeCells count="7">
    <mergeCell ref="B6:J8"/>
    <mergeCell ref="B14:J16"/>
    <mergeCell ref="A2:J2"/>
    <mergeCell ref="A3:J3"/>
    <mergeCell ref="A6:A8"/>
    <mergeCell ref="A11:J11"/>
    <mergeCell ref="A14:A16"/>
  </mergeCells>
  <phoneticPr fontId="10"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1"/>
  <headerFooter scaleWithDoc="0">
    <oddHeader>&amp;L
&amp;"Arial,Bold"Annex 3&amp;"Arial,Regular" - Schedule of Chargesfor use of the Distribution System to Preserved/Additional LLFC Classes</oddHeader>
    <oddFooter>&amp;C&amp;P of &amp;N&amp;L&amp;1#&amp;"Arial"&amp;6&amp;K737373Confidentiality: C1 - Public</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1"/>
  <sheetViews>
    <sheetView topLeftCell="A97" zoomScale="66" zoomScaleNormal="70" zoomScaleSheetLayoutView="85" workbookViewId="0">
      <selection activeCell="M104" sqref="M104"/>
    </sheetView>
  </sheetViews>
  <sheetFormatPr defaultRowHeight="27.75" customHeight="1" x14ac:dyDescent="0.2"/>
  <cols>
    <col min="1" max="1" width="58" style="2" bestFit="1" customWidth="1"/>
    <col min="2" max="2" width="17.7109375" style="3" customWidth="1"/>
    <col min="3" max="4" width="17.7109375" style="2" customWidth="1"/>
    <col min="5" max="7" width="17.7109375" style="3" customWidth="1"/>
    <col min="8" max="9" width="17.7109375" style="7" customWidth="1"/>
    <col min="10" max="10" width="17.7109375" style="4" customWidth="1"/>
    <col min="11" max="11" width="15.5703125" style="4" customWidth="1"/>
    <col min="12" max="17" width="15.5703125" style="2" customWidth="1"/>
    <col min="18" max="16384" width="9.140625" style="2"/>
  </cols>
  <sheetData>
    <row r="1" spans="1:13" ht="27.75" customHeight="1" x14ac:dyDescent="0.2">
      <c r="A1" s="192" t="s">
        <v>31</v>
      </c>
      <c r="B1" s="256" t="s">
        <v>118</v>
      </c>
      <c r="C1" s="257"/>
      <c r="D1" s="257"/>
      <c r="F1" s="258" t="s">
        <v>119</v>
      </c>
      <c r="G1" s="259"/>
      <c r="H1" s="260"/>
      <c r="I1" s="4"/>
      <c r="J1" s="2"/>
      <c r="K1" s="2"/>
    </row>
    <row r="2" spans="1:13" ht="31.5" customHeight="1" x14ac:dyDescent="0.2">
      <c r="A2" s="261" t="str">
        <f>Overview!B4&amp; " - Effective from "&amp;Overview!D4&amp;" - "&amp;Overview!E4&amp;" LDNO tariffs"</f>
        <v>Vattenfall Networks Limited - GSP J - Effective from 1 April 2025 - Final LDNO tariffs</v>
      </c>
      <c r="B2" s="261"/>
      <c r="C2" s="261"/>
      <c r="D2" s="261"/>
      <c r="E2" s="261"/>
      <c r="F2" s="261"/>
      <c r="G2" s="261"/>
      <c r="H2" s="261"/>
      <c r="I2" s="261"/>
      <c r="J2" s="261"/>
    </row>
    <row r="3" spans="1:13" ht="8.25" customHeight="1" x14ac:dyDescent="0.2">
      <c r="A3" s="84"/>
      <c r="B3" s="84"/>
      <c r="C3" s="84"/>
      <c r="D3" s="84"/>
      <c r="E3" s="84"/>
      <c r="F3" s="84"/>
      <c r="G3" s="84"/>
      <c r="H3" s="84"/>
      <c r="I3" s="84"/>
      <c r="J3" s="84"/>
    </row>
    <row r="4" spans="1:13" ht="27" customHeight="1" x14ac:dyDescent="0.2">
      <c r="A4" s="215" t="s">
        <v>33</v>
      </c>
      <c r="B4" s="215"/>
      <c r="C4" s="215"/>
      <c r="D4" s="215"/>
      <c r="E4" s="86"/>
      <c r="F4" s="215" t="s">
        <v>34</v>
      </c>
      <c r="G4" s="215"/>
      <c r="H4" s="215"/>
      <c r="I4" s="215"/>
      <c r="J4" s="215"/>
      <c r="L4" s="4"/>
    </row>
    <row r="5" spans="1:13" ht="32.25" customHeight="1" x14ac:dyDescent="0.2">
      <c r="A5" s="73" t="s">
        <v>35</v>
      </c>
      <c r="B5" s="78" t="s">
        <v>36</v>
      </c>
      <c r="C5" s="91" t="s">
        <v>37</v>
      </c>
      <c r="D5" s="75" t="s">
        <v>38</v>
      </c>
      <c r="E5" s="82"/>
      <c r="F5" s="219"/>
      <c r="G5" s="220"/>
      <c r="H5" s="79" t="s">
        <v>39</v>
      </c>
      <c r="I5" s="80" t="s">
        <v>40</v>
      </c>
      <c r="J5" s="75" t="s">
        <v>38</v>
      </c>
      <c r="K5" s="82"/>
      <c r="L5" s="4"/>
      <c r="M5" s="4"/>
    </row>
    <row r="6" spans="1:13" ht="56.25" customHeight="1" x14ac:dyDescent="0.2">
      <c r="A6" s="187" t="s">
        <v>41</v>
      </c>
      <c r="B6" s="81" t="s">
        <v>42</v>
      </c>
      <c r="C6" s="81" t="s">
        <v>43</v>
      </c>
      <c r="D6" s="186" t="s">
        <v>44</v>
      </c>
      <c r="E6" s="82"/>
      <c r="F6" s="223" t="s">
        <v>45</v>
      </c>
      <c r="G6" s="224"/>
      <c r="H6" s="81" t="s">
        <v>42</v>
      </c>
      <c r="I6" s="81" t="s">
        <v>43</v>
      </c>
      <c r="J6" s="186" t="s">
        <v>44</v>
      </c>
      <c r="K6" s="82"/>
      <c r="L6" s="4"/>
      <c r="M6" s="4"/>
    </row>
    <row r="7" spans="1:13" ht="56.25" customHeight="1" x14ac:dyDescent="0.2">
      <c r="A7" s="187" t="s">
        <v>46</v>
      </c>
      <c r="B7" s="185"/>
      <c r="C7" s="188"/>
      <c r="D7" s="81" t="s">
        <v>47</v>
      </c>
      <c r="E7" s="82"/>
      <c r="F7" s="223" t="s">
        <v>48</v>
      </c>
      <c r="G7" s="224"/>
      <c r="H7" s="185"/>
      <c r="I7" s="81" t="s">
        <v>49</v>
      </c>
      <c r="J7" s="186" t="s">
        <v>44</v>
      </c>
      <c r="K7" s="82"/>
      <c r="L7" s="4"/>
      <c r="M7" s="4"/>
    </row>
    <row r="8" spans="1:13" ht="55.5" customHeight="1" x14ac:dyDescent="0.2">
      <c r="A8" s="184" t="s">
        <v>50</v>
      </c>
      <c r="B8" s="253" t="s">
        <v>51</v>
      </c>
      <c r="C8" s="254"/>
      <c r="D8" s="255"/>
      <c r="E8" s="82"/>
      <c r="F8" s="223" t="s">
        <v>46</v>
      </c>
      <c r="G8" s="224"/>
      <c r="H8" s="185"/>
      <c r="I8" s="185"/>
      <c r="J8" s="81" t="s">
        <v>47</v>
      </c>
      <c r="K8" s="82"/>
      <c r="L8" s="4"/>
      <c r="M8" s="4"/>
    </row>
    <row r="9" spans="1:13" s="74" customFormat="1" ht="55.5" customHeight="1" x14ac:dyDescent="0.2">
      <c r="E9" s="85"/>
      <c r="F9" s="221" t="s">
        <v>50</v>
      </c>
      <c r="G9" s="221"/>
      <c r="H9" s="253" t="s">
        <v>51</v>
      </c>
      <c r="I9" s="254"/>
      <c r="J9" s="255"/>
      <c r="K9" s="82"/>
      <c r="L9" s="47"/>
      <c r="M9" s="47"/>
    </row>
    <row r="11" spans="1:13" ht="38.25" x14ac:dyDescent="0.2">
      <c r="A11" s="24" t="s">
        <v>52</v>
      </c>
      <c r="B11" s="24" t="s">
        <v>120</v>
      </c>
      <c r="C11" s="12" t="s">
        <v>54</v>
      </c>
      <c r="D11" s="52" t="s">
        <v>55</v>
      </c>
      <c r="E11" s="52" t="s">
        <v>56</v>
      </c>
      <c r="F11" s="52" t="s">
        <v>57</v>
      </c>
      <c r="G11" s="12" t="s">
        <v>58</v>
      </c>
      <c r="H11" s="12" t="s">
        <v>59</v>
      </c>
      <c r="I11" s="12" t="s">
        <v>60</v>
      </c>
      <c r="J11" s="12" t="s">
        <v>61</v>
      </c>
    </row>
    <row r="12" spans="1:13" ht="27.75" customHeight="1" x14ac:dyDescent="0.2">
      <c r="A12" s="165" t="s">
        <v>644</v>
      </c>
      <c r="B12" s="38" t="s">
        <v>721</v>
      </c>
      <c r="C12" s="166" t="s">
        <v>63</v>
      </c>
      <c r="D12" s="137">
        <v>13.372</v>
      </c>
      <c r="E12" s="138">
        <v>0.47399999999999998</v>
      </c>
      <c r="F12" s="139">
        <v>0.214</v>
      </c>
      <c r="G12" s="167">
        <v>4.97</v>
      </c>
      <c r="H12" s="168"/>
      <c r="I12" s="170"/>
      <c r="J12" s="40"/>
    </row>
    <row r="13" spans="1:13" ht="27.75" customHeight="1" x14ac:dyDescent="0.2">
      <c r="A13" s="165" t="s">
        <v>645</v>
      </c>
      <c r="B13" s="38" t="s">
        <v>722</v>
      </c>
      <c r="C13" s="166">
        <v>2</v>
      </c>
      <c r="D13" s="137">
        <v>13.372</v>
      </c>
      <c r="E13" s="138">
        <v>0.47399999999999998</v>
      </c>
      <c r="F13" s="139">
        <v>0.214</v>
      </c>
      <c r="G13" s="168"/>
      <c r="H13" s="168"/>
      <c r="I13" s="170"/>
      <c r="J13" s="40"/>
    </row>
    <row r="14" spans="1:13" ht="27.75" customHeight="1" x14ac:dyDescent="0.2">
      <c r="A14" s="165" t="s">
        <v>646</v>
      </c>
      <c r="B14" s="38" t="s">
        <v>723</v>
      </c>
      <c r="C14" s="166" t="s">
        <v>65</v>
      </c>
      <c r="D14" s="137">
        <v>10.583</v>
      </c>
      <c r="E14" s="138">
        <v>0.375</v>
      </c>
      <c r="F14" s="139">
        <v>0.16900000000000001</v>
      </c>
      <c r="G14" s="167">
        <v>5.17</v>
      </c>
      <c r="H14" s="168"/>
      <c r="I14" s="170"/>
      <c r="J14" s="40"/>
    </row>
    <row r="15" spans="1:13" ht="27.75" customHeight="1" x14ac:dyDescent="0.2">
      <c r="A15" s="165" t="s">
        <v>647</v>
      </c>
      <c r="B15" s="38" t="s">
        <v>724</v>
      </c>
      <c r="C15" s="166" t="s">
        <v>65</v>
      </c>
      <c r="D15" s="137">
        <v>10.583</v>
      </c>
      <c r="E15" s="138">
        <v>0.375</v>
      </c>
      <c r="F15" s="139">
        <v>0.16900000000000001</v>
      </c>
      <c r="G15" s="167">
        <v>5.29</v>
      </c>
      <c r="H15" s="168"/>
      <c r="I15" s="170"/>
      <c r="J15" s="40"/>
    </row>
    <row r="16" spans="1:13" ht="27.75" customHeight="1" x14ac:dyDescent="0.2">
      <c r="A16" s="165" t="s">
        <v>648</v>
      </c>
      <c r="B16" s="38" t="s">
        <v>725</v>
      </c>
      <c r="C16" s="166" t="s">
        <v>65</v>
      </c>
      <c r="D16" s="137">
        <v>10.583</v>
      </c>
      <c r="E16" s="138">
        <v>0.375</v>
      </c>
      <c r="F16" s="139">
        <v>0.16900000000000001</v>
      </c>
      <c r="G16" s="167">
        <v>5.5</v>
      </c>
      <c r="H16" s="168"/>
      <c r="I16" s="170"/>
      <c r="J16" s="40"/>
    </row>
    <row r="17" spans="1:10" ht="27.75" customHeight="1" x14ac:dyDescent="0.2">
      <c r="A17" s="165" t="s">
        <v>649</v>
      </c>
      <c r="B17" s="38" t="s">
        <v>726</v>
      </c>
      <c r="C17" s="166" t="s">
        <v>65</v>
      </c>
      <c r="D17" s="137">
        <v>10.583</v>
      </c>
      <c r="E17" s="138">
        <v>0.375</v>
      </c>
      <c r="F17" s="139">
        <v>0.16900000000000001</v>
      </c>
      <c r="G17" s="167">
        <v>5.89</v>
      </c>
      <c r="H17" s="168"/>
      <c r="I17" s="170"/>
      <c r="J17" s="40"/>
    </row>
    <row r="18" spans="1:10" ht="27.75" customHeight="1" x14ac:dyDescent="0.2">
      <c r="A18" s="165" t="s">
        <v>650</v>
      </c>
      <c r="B18" s="38" t="s">
        <v>727</v>
      </c>
      <c r="C18" s="166" t="s">
        <v>65</v>
      </c>
      <c r="D18" s="137">
        <v>10.583</v>
      </c>
      <c r="E18" s="138">
        <v>0.375</v>
      </c>
      <c r="F18" s="139">
        <v>0.16900000000000001</v>
      </c>
      <c r="G18" s="167">
        <v>7.19</v>
      </c>
      <c r="H18" s="168"/>
      <c r="I18" s="170"/>
      <c r="J18" s="40"/>
    </row>
    <row r="19" spans="1:10" ht="27.75" customHeight="1" x14ac:dyDescent="0.2">
      <c r="A19" s="165" t="s">
        <v>121</v>
      </c>
      <c r="B19" s="38" t="s">
        <v>728</v>
      </c>
      <c r="C19" s="166">
        <v>4</v>
      </c>
      <c r="D19" s="137">
        <v>10.583</v>
      </c>
      <c r="E19" s="138">
        <v>0.375</v>
      </c>
      <c r="F19" s="139">
        <v>0.16900000000000001</v>
      </c>
      <c r="G19" s="168"/>
      <c r="H19" s="168"/>
      <c r="I19" s="170"/>
      <c r="J19" s="40"/>
    </row>
    <row r="20" spans="1:10" ht="27.75" customHeight="1" x14ac:dyDescent="0.2">
      <c r="A20" s="165" t="s">
        <v>122</v>
      </c>
      <c r="B20" s="38" t="s">
        <v>729</v>
      </c>
      <c r="C20" s="166">
        <v>0</v>
      </c>
      <c r="D20" s="137">
        <v>7.3010000000000002</v>
      </c>
      <c r="E20" s="138">
        <v>0.246</v>
      </c>
      <c r="F20" s="139">
        <v>0.11</v>
      </c>
      <c r="G20" s="167">
        <v>11.63</v>
      </c>
      <c r="H20" s="167">
        <v>5.34</v>
      </c>
      <c r="I20" s="171">
        <v>5.34</v>
      </c>
      <c r="J20" s="39">
        <v>0.23699999999999999</v>
      </c>
    </row>
    <row r="21" spans="1:10" ht="27.75" customHeight="1" x14ac:dyDescent="0.2">
      <c r="A21" s="165" t="s">
        <v>123</v>
      </c>
      <c r="B21" s="38" t="s">
        <v>730</v>
      </c>
      <c r="C21" s="166">
        <v>0</v>
      </c>
      <c r="D21" s="137">
        <v>7.3010000000000002</v>
      </c>
      <c r="E21" s="138">
        <v>0.246</v>
      </c>
      <c r="F21" s="139">
        <v>0.11</v>
      </c>
      <c r="G21" s="167">
        <v>15.75</v>
      </c>
      <c r="H21" s="167">
        <v>5.34</v>
      </c>
      <c r="I21" s="171">
        <v>5.34</v>
      </c>
      <c r="J21" s="39">
        <v>0.23699999999999999</v>
      </c>
    </row>
    <row r="22" spans="1:10" ht="27.75" customHeight="1" x14ac:dyDescent="0.2">
      <c r="A22" s="165" t="s">
        <v>124</v>
      </c>
      <c r="B22" s="38" t="s">
        <v>731</v>
      </c>
      <c r="C22" s="166">
        <v>0</v>
      </c>
      <c r="D22" s="137">
        <v>7.3010000000000002</v>
      </c>
      <c r="E22" s="138">
        <v>0.246</v>
      </c>
      <c r="F22" s="139">
        <v>0.11</v>
      </c>
      <c r="G22" s="167">
        <v>18.34</v>
      </c>
      <c r="H22" s="167">
        <v>5.34</v>
      </c>
      <c r="I22" s="171">
        <v>5.34</v>
      </c>
      <c r="J22" s="39">
        <v>0.23699999999999999</v>
      </c>
    </row>
    <row r="23" spans="1:10" ht="27.75" customHeight="1" x14ac:dyDescent="0.2">
      <c r="A23" s="165" t="s">
        <v>125</v>
      </c>
      <c r="B23" s="38" t="s">
        <v>732</v>
      </c>
      <c r="C23" s="166">
        <v>0</v>
      </c>
      <c r="D23" s="137">
        <v>7.3010000000000002</v>
      </c>
      <c r="E23" s="138">
        <v>0.246</v>
      </c>
      <c r="F23" s="139">
        <v>0.11</v>
      </c>
      <c r="G23" s="167">
        <v>22.79</v>
      </c>
      <c r="H23" s="167">
        <v>5.34</v>
      </c>
      <c r="I23" s="171">
        <v>5.34</v>
      </c>
      <c r="J23" s="39">
        <v>0.23699999999999999</v>
      </c>
    </row>
    <row r="24" spans="1:10" ht="27.75" customHeight="1" x14ac:dyDescent="0.2">
      <c r="A24" s="165" t="s">
        <v>126</v>
      </c>
      <c r="B24" s="38" t="s">
        <v>733</v>
      </c>
      <c r="C24" s="166">
        <v>0</v>
      </c>
      <c r="D24" s="137">
        <v>7.3010000000000002</v>
      </c>
      <c r="E24" s="138">
        <v>0.246</v>
      </c>
      <c r="F24" s="139">
        <v>0.11</v>
      </c>
      <c r="G24" s="167">
        <v>35.72</v>
      </c>
      <c r="H24" s="167">
        <v>5.34</v>
      </c>
      <c r="I24" s="171">
        <v>5.34</v>
      </c>
      <c r="J24" s="39">
        <v>0.23699999999999999</v>
      </c>
    </row>
    <row r="25" spans="1:10" ht="27.75" customHeight="1" x14ac:dyDescent="0.2">
      <c r="A25" s="165" t="s">
        <v>127</v>
      </c>
      <c r="B25" s="38" t="s">
        <v>734</v>
      </c>
      <c r="C25" s="172" t="s">
        <v>83</v>
      </c>
      <c r="D25" s="140">
        <v>32.923000000000002</v>
      </c>
      <c r="E25" s="141">
        <v>1.56</v>
      </c>
      <c r="F25" s="139">
        <v>1.331</v>
      </c>
      <c r="G25" s="168"/>
      <c r="H25" s="168"/>
      <c r="I25" s="170"/>
      <c r="J25" s="40"/>
    </row>
    <row r="26" spans="1:10" ht="27.75" customHeight="1" x14ac:dyDescent="0.2">
      <c r="A26" s="165" t="s">
        <v>128</v>
      </c>
      <c r="B26" s="38" t="s">
        <v>735</v>
      </c>
      <c r="C26" s="172">
        <v>0</v>
      </c>
      <c r="D26" s="137">
        <v>-12.14</v>
      </c>
      <c r="E26" s="138">
        <v>-0.43099999999999999</v>
      </c>
      <c r="F26" s="139">
        <v>-0.19400000000000001</v>
      </c>
      <c r="G26" s="167">
        <v>0</v>
      </c>
      <c r="H26" s="168"/>
      <c r="I26" s="170"/>
      <c r="J26" s="40"/>
    </row>
    <row r="27" spans="1:10" ht="27.75" customHeight="1" x14ac:dyDescent="0.2">
      <c r="A27" s="165" t="s">
        <v>129</v>
      </c>
      <c r="B27" s="38" t="s">
        <v>736</v>
      </c>
      <c r="C27" s="172">
        <v>0</v>
      </c>
      <c r="D27" s="137">
        <v>-12.14</v>
      </c>
      <c r="E27" s="138">
        <v>-0.43099999999999999</v>
      </c>
      <c r="F27" s="139">
        <v>-0.19400000000000001</v>
      </c>
      <c r="G27" s="167">
        <v>0</v>
      </c>
      <c r="H27" s="168"/>
      <c r="I27" s="170"/>
      <c r="J27" s="39">
        <v>0.40100000000000002</v>
      </c>
    </row>
    <row r="28" spans="1:10" ht="27.75" customHeight="1" x14ac:dyDescent="0.2">
      <c r="A28" s="169" t="s">
        <v>651</v>
      </c>
      <c r="B28" s="38" t="s">
        <v>737</v>
      </c>
      <c r="C28" s="172" t="s">
        <v>63</v>
      </c>
      <c r="D28" s="137">
        <v>10.164</v>
      </c>
      <c r="E28" s="138">
        <v>0.36</v>
      </c>
      <c r="F28" s="139">
        <v>0.16200000000000001</v>
      </c>
      <c r="G28" s="167">
        <v>3.77</v>
      </c>
      <c r="H28" s="168"/>
      <c r="I28" s="170"/>
      <c r="J28" s="40"/>
    </row>
    <row r="29" spans="1:10" ht="27.75" customHeight="1" x14ac:dyDescent="0.2">
      <c r="A29" s="169" t="s">
        <v>130</v>
      </c>
      <c r="B29" s="38" t="s">
        <v>738</v>
      </c>
      <c r="C29" s="172">
        <v>2</v>
      </c>
      <c r="D29" s="137">
        <v>10.164</v>
      </c>
      <c r="E29" s="138">
        <v>0.36</v>
      </c>
      <c r="F29" s="139">
        <v>0.16200000000000001</v>
      </c>
      <c r="G29" s="168"/>
      <c r="H29" s="168"/>
      <c r="I29" s="170"/>
      <c r="J29" s="40"/>
    </row>
    <row r="30" spans="1:10" ht="27.75" customHeight="1" x14ac:dyDescent="0.2">
      <c r="A30" s="169" t="s">
        <v>652</v>
      </c>
      <c r="B30" s="38" t="s">
        <v>739</v>
      </c>
      <c r="C30" s="172" t="s">
        <v>65</v>
      </c>
      <c r="D30" s="137">
        <v>8.0440000000000005</v>
      </c>
      <c r="E30" s="138">
        <v>0.28499999999999998</v>
      </c>
      <c r="F30" s="139">
        <v>0.129</v>
      </c>
      <c r="G30" s="167">
        <v>3.92</v>
      </c>
      <c r="H30" s="168"/>
      <c r="I30" s="170"/>
      <c r="J30" s="40"/>
    </row>
    <row r="31" spans="1:10" ht="27.75" customHeight="1" x14ac:dyDescent="0.2">
      <c r="A31" s="169" t="s">
        <v>653</v>
      </c>
      <c r="B31" s="38" t="s">
        <v>740</v>
      </c>
      <c r="C31" s="172" t="s">
        <v>65</v>
      </c>
      <c r="D31" s="137">
        <v>8.0440000000000005</v>
      </c>
      <c r="E31" s="138">
        <v>0.28499999999999998</v>
      </c>
      <c r="F31" s="139">
        <v>0.129</v>
      </c>
      <c r="G31" s="167">
        <v>4.0199999999999996</v>
      </c>
      <c r="H31" s="168"/>
      <c r="I31" s="170"/>
      <c r="J31" s="40"/>
    </row>
    <row r="32" spans="1:10" ht="27.75" customHeight="1" x14ac:dyDescent="0.2">
      <c r="A32" s="169" t="s">
        <v>654</v>
      </c>
      <c r="B32" s="38" t="s">
        <v>741</v>
      </c>
      <c r="C32" s="172" t="s">
        <v>65</v>
      </c>
      <c r="D32" s="137">
        <v>8.0440000000000005</v>
      </c>
      <c r="E32" s="138">
        <v>0.28499999999999998</v>
      </c>
      <c r="F32" s="139">
        <v>0.129</v>
      </c>
      <c r="G32" s="167">
        <v>4.18</v>
      </c>
      <c r="H32" s="168"/>
      <c r="I32" s="170"/>
      <c r="J32" s="40"/>
    </row>
    <row r="33" spans="1:10" ht="27.75" customHeight="1" x14ac:dyDescent="0.2">
      <c r="A33" s="169" t="s">
        <v>655</v>
      </c>
      <c r="B33" s="38" t="s">
        <v>742</v>
      </c>
      <c r="C33" s="172" t="s">
        <v>65</v>
      </c>
      <c r="D33" s="137">
        <v>8.0440000000000005</v>
      </c>
      <c r="E33" s="138">
        <v>0.28499999999999998</v>
      </c>
      <c r="F33" s="139">
        <v>0.129</v>
      </c>
      <c r="G33" s="167">
        <v>4.47</v>
      </c>
      <c r="H33" s="168"/>
      <c r="I33" s="170"/>
      <c r="J33" s="40"/>
    </row>
    <row r="34" spans="1:10" ht="27.75" customHeight="1" x14ac:dyDescent="0.2">
      <c r="A34" s="169" t="s">
        <v>656</v>
      </c>
      <c r="B34" s="38" t="s">
        <v>743</v>
      </c>
      <c r="C34" s="172" t="s">
        <v>65</v>
      </c>
      <c r="D34" s="137">
        <v>8.0440000000000005</v>
      </c>
      <c r="E34" s="138">
        <v>0.28499999999999998</v>
      </c>
      <c r="F34" s="139">
        <v>0.129</v>
      </c>
      <c r="G34" s="167">
        <v>5.46</v>
      </c>
      <c r="H34" s="168"/>
      <c r="I34" s="170"/>
      <c r="J34" s="40"/>
    </row>
    <row r="35" spans="1:10" ht="27.75" customHeight="1" x14ac:dyDescent="0.2">
      <c r="A35" s="169" t="s">
        <v>131</v>
      </c>
      <c r="B35" s="38" t="s">
        <v>744</v>
      </c>
      <c r="C35" s="172">
        <v>4</v>
      </c>
      <c r="D35" s="137">
        <v>8.0440000000000005</v>
      </c>
      <c r="E35" s="138">
        <v>0.28499999999999998</v>
      </c>
      <c r="F35" s="139">
        <v>0.129</v>
      </c>
      <c r="G35" s="168"/>
      <c r="H35" s="168"/>
      <c r="I35" s="170"/>
      <c r="J35" s="40"/>
    </row>
    <row r="36" spans="1:10" ht="27.75" customHeight="1" x14ac:dyDescent="0.2">
      <c r="A36" s="169" t="s">
        <v>132</v>
      </c>
      <c r="B36" s="38" t="s">
        <v>745</v>
      </c>
      <c r="C36" s="172">
        <v>0</v>
      </c>
      <c r="D36" s="137">
        <v>5.5490000000000004</v>
      </c>
      <c r="E36" s="138">
        <v>0.187</v>
      </c>
      <c r="F36" s="139">
        <v>8.4000000000000005E-2</v>
      </c>
      <c r="G36" s="167">
        <v>8.84</v>
      </c>
      <c r="H36" s="167">
        <v>4.0599999999999996</v>
      </c>
      <c r="I36" s="171">
        <v>4.0599999999999996</v>
      </c>
      <c r="J36" s="39">
        <v>0.18</v>
      </c>
    </row>
    <row r="37" spans="1:10" ht="27.75" customHeight="1" x14ac:dyDescent="0.2">
      <c r="A37" s="169" t="s">
        <v>133</v>
      </c>
      <c r="B37" s="38" t="s">
        <v>746</v>
      </c>
      <c r="C37" s="172">
        <v>0</v>
      </c>
      <c r="D37" s="137">
        <v>5.5490000000000004</v>
      </c>
      <c r="E37" s="138">
        <v>0.187</v>
      </c>
      <c r="F37" s="139">
        <v>8.4000000000000005E-2</v>
      </c>
      <c r="G37" s="167">
        <v>11.97</v>
      </c>
      <c r="H37" s="167">
        <v>4.0599999999999996</v>
      </c>
      <c r="I37" s="171">
        <v>4.0599999999999996</v>
      </c>
      <c r="J37" s="39">
        <v>0.18</v>
      </c>
    </row>
    <row r="38" spans="1:10" ht="27.75" customHeight="1" x14ac:dyDescent="0.2">
      <c r="A38" s="169" t="s">
        <v>134</v>
      </c>
      <c r="B38" s="38" t="s">
        <v>747</v>
      </c>
      <c r="C38" s="172">
        <v>0</v>
      </c>
      <c r="D38" s="137">
        <v>5.5490000000000004</v>
      </c>
      <c r="E38" s="138">
        <v>0.187</v>
      </c>
      <c r="F38" s="139">
        <v>8.4000000000000005E-2</v>
      </c>
      <c r="G38" s="167">
        <v>13.94</v>
      </c>
      <c r="H38" s="167">
        <v>4.0599999999999996</v>
      </c>
      <c r="I38" s="171">
        <v>4.0599999999999996</v>
      </c>
      <c r="J38" s="39">
        <v>0.18</v>
      </c>
    </row>
    <row r="39" spans="1:10" ht="27.75" customHeight="1" x14ac:dyDescent="0.2">
      <c r="A39" s="169" t="s">
        <v>135</v>
      </c>
      <c r="B39" s="38" t="s">
        <v>748</v>
      </c>
      <c r="C39" s="172">
        <v>0</v>
      </c>
      <c r="D39" s="137">
        <v>5.5490000000000004</v>
      </c>
      <c r="E39" s="138">
        <v>0.187</v>
      </c>
      <c r="F39" s="139">
        <v>8.4000000000000005E-2</v>
      </c>
      <c r="G39" s="167">
        <v>17.32</v>
      </c>
      <c r="H39" s="167">
        <v>4.0599999999999996</v>
      </c>
      <c r="I39" s="171">
        <v>4.0599999999999996</v>
      </c>
      <c r="J39" s="39">
        <v>0.18</v>
      </c>
    </row>
    <row r="40" spans="1:10" ht="27.75" customHeight="1" x14ac:dyDescent="0.2">
      <c r="A40" s="169" t="s">
        <v>136</v>
      </c>
      <c r="B40" s="38" t="s">
        <v>749</v>
      </c>
      <c r="C40" s="172">
        <v>0</v>
      </c>
      <c r="D40" s="137">
        <v>5.5490000000000004</v>
      </c>
      <c r="E40" s="138">
        <v>0.187</v>
      </c>
      <c r="F40" s="139">
        <v>8.4000000000000005E-2</v>
      </c>
      <c r="G40" s="167">
        <v>27.15</v>
      </c>
      <c r="H40" s="167">
        <v>4.0599999999999996</v>
      </c>
      <c r="I40" s="171">
        <v>4.0599999999999996</v>
      </c>
      <c r="J40" s="39">
        <v>0.18</v>
      </c>
    </row>
    <row r="41" spans="1:10" ht="27.75" customHeight="1" x14ac:dyDescent="0.2">
      <c r="A41" s="169" t="s">
        <v>137</v>
      </c>
      <c r="B41" s="38" t="s">
        <v>750</v>
      </c>
      <c r="C41" s="172">
        <v>0</v>
      </c>
      <c r="D41" s="137">
        <v>5.415</v>
      </c>
      <c r="E41" s="138">
        <v>0.16500000000000001</v>
      </c>
      <c r="F41" s="139">
        <v>7.1999999999999995E-2</v>
      </c>
      <c r="G41" s="167">
        <v>11.01</v>
      </c>
      <c r="H41" s="167">
        <v>6.37</v>
      </c>
      <c r="I41" s="171">
        <v>6.37</v>
      </c>
      <c r="J41" s="39">
        <v>0.17100000000000001</v>
      </c>
    </row>
    <row r="42" spans="1:10" ht="27.75" customHeight="1" x14ac:dyDescent="0.2">
      <c r="A42" s="169" t="s">
        <v>138</v>
      </c>
      <c r="B42" s="38" t="s">
        <v>751</v>
      </c>
      <c r="C42" s="172">
        <v>0</v>
      </c>
      <c r="D42" s="137">
        <v>5.415</v>
      </c>
      <c r="E42" s="138">
        <v>0.16500000000000001</v>
      </c>
      <c r="F42" s="139">
        <v>7.1999999999999995E-2</v>
      </c>
      <c r="G42" s="167">
        <v>15.84</v>
      </c>
      <c r="H42" s="167">
        <v>6.37</v>
      </c>
      <c r="I42" s="171">
        <v>6.37</v>
      </c>
      <c r="J42" s="39">
        <v>0.17100000000000001</v>
      </c>
    </row>
    <row r="43" spans="1:10" ht="27.75" customHeight="1" x14ac:dyDescent="0.2">
      <c r="A43" s="169" t="s">
        <v>139</v>
      </c>
      <c r="B43" s="38" t="s">
        <v>752</v>
      </c>
      <c r="C43" s="172">
        <v>0</v>
      </c>
      <c r="D43" s="137">
        <v>5.415</v>
      </c>
      <c r="E43" s="138">
        <v>0.16500000000000001</v>
      </c>
      <c r="F43" s="139">
        <v>7.1999999999999995E-2</v>
      </c>
      <c r="G43" s="167">
        <v>18.87</v>
      </c>
      <c r="H43" s="167">
        <v>6.37</v>
      </c>
      <c r="I43" s="171">
        <v>6.37</v>
      </c>
      <c r="J43" s="39">
        <v>0.17100000000000001</v>
      </c>
    </row>
    <row r="44" spans="1:10" ht="27.75" customHeight="1" x14ac:dyDescent="0.2">
      <c r="A44" s="169" t="s">
        <v>140</v>
      </c>
      <c r="B44" s="38" t="s">
        <v>753</v>
      </c>
      <c r="C44" s="172">
        <v>0</v>
      </c>
      <c r="D44" s="137">
        <v>5.415</v>
      </c>
      <c r="E44" s="138">
        <v>0.16500000000000001</v>
      </c>
      <c r="F44" s="139">
        <v>7.1999999999999995E-2</v>
      </c>
      <c r="G44" s="167">
        <v>24.09</v>
      </c>
      <c r="H44" s="167">
        <v>6.37</v>
      </c>
      <c r="I44" s="171">
        <v>6.37</v>
      </c>
      <c r="J44" s="39">
        <v>0.17100000000000001</v>
      </c>
    </row>
    <row r="45" spans="1:10" ht="27.75" customHeight="1" x14ac:dyDescent="0.2">
      <c r="A45" s="169" t="s">
        <v>141</v>
      </c>
      <c r="B45" s="38" t="s">
        <v>754</v>
      </c>
      <c r="C45" s="172">
        <v>0</v>
      </c>
      <c r="D45" s="137">
        <v>5.415</v>
      </c>
      <c r="E45" s="138">
        <v>0.16500000000000001</v>
      </c>
      <c r="F45" s="139">
        <v>7.1999999999999995E-2</v>
      </c>
      <c r="G45" s="167">
        <v>39.24</v>
      </c>
      <c r="H45" s="167">
        <v>6.37</v>
      </c>
      <c r="I45" s="171">
        <v>6.37</v>
      </c>
      <c r="J45" s="39">
        <v>0.17100000000000001</v>
      </c>
    </row>
    <row r="46" spans="1:10" ht="27.75" customHeight="1" x14ac:dyDescent="0.2">
      <c r="A46" s="169" t="s">
        <v>142</v>
      </c>
      <c r="B46" s="38" t="s">
        <v>755</v>
      </c>
      <c r="C46" s="172">
        <v>0</v>
      </c>
      <c r="D46" s="137">
        <v>5.202</v>
      </c>
      <c r="E46" s="138">
        <v>0.15</v>
      </c>
      <c r="F46" s="139">
        <v>6.4000000000000001E-2</v>
      </c>
      <c r="G46" s="167">
        <v>135.16</v>
      </c>
      <c r="H46" s="167">
        <v>6.43</v>
      </c>
      <c r="I46" s="171">
        <v>6.43</v>
      </c>
      <c r="J46" s="39">
        <v>0.16200000000000001</v>
      </c>
    </row>
    <row r="47" spans="1:10" ht="27.75" customHeight="1" x14ac:dyDescent="0.2">
      <c r="A47" s="169" t="s">
        <v>143</v>
      </c>
      <c r="B47" s="38" t="s">
        <v>756</v>
      </c>
      <c r="C47" s="172">
        <v>0</v>
      </c>
      <c r="D47" s="137">
        <v>5.202</v>
      </c>
      <c r="E47" s="138">
        <v>0.15</v>
      </c>
      <c r="F47" s="139">
        <v>6.4000000000000001E-2</v>
      </c>
      <c r="G47" s="167">
        <v>169.58</v>
      </c>
      <c r="H47" s="167">
        <v>6.43</v>
      </c>
      <c r="I47" s="171">
        <v>6.43</v>
      </c>
      <c r="J47" s="39">
        <v>0.16200000000000001</v>
      </c>
    </row>
    <row r="48" spans="1:10" ht="27.75" customHeight="1" x14ac:dyDescent="0.2">
      <c r="A48" s="169" t="s">
        <v>144</v>
      </c>
      <c r="B48" s="38" t="s">
        <v>757</v>
      </c>
      <c r="C48" s="172">
        <v>0</v>
      </c>
      <c r="D48" s="137">
        <v>5.202</v>
      </c>
      <c r="E48" s="138">
        <v>0.15</v>
      </c>
      <c r="F48" s="139">
        <v>6.4000000000000001E-2</v>
      </c>
      <c r="G48" s="167">
        <v>221.64</v>
      </c>
      <c r="H48" s="167">
        <v>6.43</v>
      </c>
      <c r="I48" s="171">
        <v>6.43</v>
      </c>
      <c r="J48" s="39">
        <v>0.16200000000000001</v>
      </c>
    </row>
    <row r="49" spans="1:10" ht="27.75" customHeight="1" x14ac:dyDescent="0.2">
      <c r="A49" s="169" t="s">
        <v>145</v>
      </c>
      <c r="B49" s="38" t="s">
        <v>758</v>
      </c>
      <c r="C49" s="172">
        <v>0</v>
      </c>
      <c r="D49" s="137">
        <v>5.202</v>
      </c>
      <c r="E49" s="138">
        <v>0.15</v>
      </c>
      <c r="F49" s="139">
        <v>6.4000000000000001E-2</v>
      </c>
      <c r="G49" s="167">
        <v>273.27</v>
      </c>
      <c r="H49" s="167">
        <v>6.43</v>
      </c>
      <c r="I49" s="171">
        <v>6.43</v>
      </c>
      <c r="J49" s="39">
        <v>0.16200000000000001</v>
      </c>
    </row>
    <row r="50" spans="1:10" ht="27.75" customHeight="1" x14ac:dyDescent="0.2">
      <c r="A50" s="169" t="s">
        <v>146</v>
      </c>
      <c r="B50" s="38" t="s">
        <v>759</v>
      </c>
      <c r="C50" s="172">
        <v>0</v>
      </c>
      <c r="D50" s="137">
        <v>5.202</v>
      </c>
      <c r="E50" s="138">
        <v>0.15</v>
      </c>
      <c r="F50" s="139">
        <v>6.4000000000000001E-2</v>
      </c>
      <c r="G50" s="167">
        <v>499.35</v>
      </c>
      <c r="H50" s="167">
        <v>6.43</v>
      </c>
      <c r="I50" s="171">
        <v>6.43</v>
      </c>
      <c r="J50" s="39">
        <v>0.16200000000000001</v>
      </c>
    </row>
    <row r="51" spans="1:10" ht="27.75" customHeight="1" x14ac:dyDescent="0.2">
      <c r="A51" s="169" t="s">
        <v>147</v>
      </c>
      <c r="B51" s="38" t="s">
        <v>760</v>
      </c>
      <c r="C51" s="172" t="s">
        <v>83</v>
      </c>
      <c r="D51" s="140">
        <v>25.024000000000001</v>
      </c>
      <c r="E51" s="141">
        <v>1.1859999999999999</v>
      </c>
      <c r="F51" s="139">
        <v>1.012</v>
      </c>
      <c r="G51" s="168"/>
      <c r="H51" s="168"/>
      <c r="I51" s="170"/>
      <c r="J51" s="40"/>
    </row>
    <row r="52" spans="1:10" ht="27.75" customHeight="1" x14ac:dyDescent="0.2">
      <c r="A52" s="169" t="s">
        <v>148</v>
      </c>
      <c r="B52" s="38" t="s">
        <v>761</v>
      </c>
      <c r="C52" s="172">
        <v>0</v>
      </c>
      <c r="D52" s="137">
        <v>-12.14</v>
      </c>
      <c r="E52" s="138">
        <v>-0.43099999999999999</v>
      </c>
      <c r="F52" s="139">
        <v>-0.19400000000000001</v>
      </c>
      <c r="G52" s="167">
        <v>0</v>
      </c>
      <c r="H52" s="168"/>
      <c r="I52" s="170"/>
      <c r="J52" s="40"/>
    </row>
    <row r="53" spans="1:10" ht="27.75" customHeight="1" x14ac:dyDescent="0.2">
      <c r="A53" s="169" t="s">
        <v>149</v>
      </c>
      <c r="B53" s="38"/>
      <c r="C53" s="172">
        <v>0</v>
      </c>
      <c r="D53" s="137">
        <v>-9.9359999999999999</v>
      </c>
      <c r="E53" s="138">
        <v>-0.34100000000000003</v>
      </c>
      <c r="F53" s="139">
        <v>-0.153</v>
      </c>
      <c r="G53" s="167">
        <v>0</v>
      </c>
      <c r="H53" s="168"/>
      <c r="I53" s="170"/>
      <c r="J53" s="40"/>
    </row>
    <row r="54" spans="1:10" ht="27.75" customHeight="1" x14ac:dyDescent="0.2">
      <c r="A54" s="169" t="s">
        <v>150</v>
      </c>
      <c r="B54" s="38" t="s">
        <v>762</v>
      </c>
      <c r="C54" s="172">
        <v>0</v>
      </c>
      <c r="D54" s="137">
        <v>-12.14</v>
      </c>
      <c r="E54" s="138">
        <v>-0.43099999999999999</v>
      </c>
      <c r="F54" s="139">
        <v>-0.19400000000000001</v>
      </c>
      <c r="G54" s="167">
        <v>0</v>
      </c>
      <c r="H54" s="168"/>
      <c r="I54" s="170"/>
      <c r="J54" s="39">
        <v>0.40100000000000002</v>
      </c>
    </row>
    <row r="55" spans="1:10" ht="27.75" customHeight="1" x14ac:dyDescent="0.2">
      <c r="A55" s="169" t="s">
        <v>151</v>
      </c>
      <c r="B55" s="38" t="s">
        <v>763</v>
      </c>
      <c r="C55" s="172">
        <v>0</v>
      </c>
      <c r="D55" s="137">
        <v>-9.9359999999999999</v>
      </c>
      <c r="E55" s="138">
        <v>-0.34100000000000003</v>
      </c>
      <c r="F55" s="139">
        <v>-0.153</v>
      </c>
      <c r="G55" s="167">
        <v>0</v>
      </c>
      <c r="H55" s="168"/>
      <c r="I55" s="170"/>
      <c r="J55" s="39">
        <v>0.315</v>
      </c>
    </row>
    <row r="56" spans="1:10" ht="27.75" customHeight="1" x14ac:dyDescent="0.2">
      <c r="A56" s="169" t="s">
        <v>152</v>
      </c>
      <c r="B56" s="38" t="s">
        <v>764</v>
      </c>
      <c r="C56" s="172">
        <v>0</v>
      </c>
      <c r="D56" s="137">
        <v>-6.8239999999999998</v>
      </c>
      <c r="E56" s="138">
        <v>-0.20799999999999999</v>
      </c>
      <c r="F56" s="139">
        <v>-9.0999999999999998E-2</v>
      </c>
      <c r="G56" s="167">
        <v>0</v>
      </c>
      <c r="H56" s="168"/>
      <c r="I56" s="170"/>
      <c r="J56" s="39">
        <v>0.27300000000000002</v>
      </c>
    </row>
    <row r="57" spans="1:10" ht="27.75" customHeight="1" x14ac:dyDescent="0.2">
      <c r="A57" s="165" t="s">
        <v>657</v>
      </c>
      <c r="B57" s="38"/>
      <c r="C57" s="172" t="s">
        <v>63</v>
      </c>
      <c r="D57" s="137">
        <v>7.2649999999999997</v>
      </c>
      <c r="E57" s="138">
        <v>0.25800000000000001</v>
      </c>
      <c r="F57" s="139">
        <v>0.11600000000000001</v>
      </c>
      <c r="G57" s="167">
        <v>2.69</v>
      </c>
      <c r="H57" s="168"/>
      <c r="I57" s="170"/>
      <c r="J57" s="40"/>
    </row>
    <row r="58" spans="1:10" ht="27.75" customHeight="1" x14ac:dyDescent="0.2">
      <c r="A58" s="165" t="s">
        <v>658</v>
      </c>
      <c r="B58" s="38"/>
      <c r="C58" s="172">
        <v>2</v>
      </c>
      <c r="D58" s="137">
        <v>7.2649999999999997</v>
      </c>
      <c r="E58" s="138">
        <v>0.25800000000000001</v>
      </c>
      <c r="F58" s="139">
        <v>0.11600000000000001</v>
      </c>
      <c r="G58" s="168"/>
      <c r="H58" s="168"/>
      <c r="I58" s="170"/>
      <c r="J58" s="40"/>
    </row>
    <row r="59" spans="1:10" ht="27.75" customHeight="1" x14ac:dyDescent="0.2">
      <c r="A59" s="165" t="s">
        <v>659</v>
      </c>
      <c r="B59" s="38"/>
      <c r="C59" s="172" t="s">
        <v>65</v>
      </c>
      <c r="D59" s="137">
        <v>5.75</v>
      </c>
      <c r="E59" s="138">
        <v>0.20399999999999999</v>
      </c>
      <c r="F59" s="139">
        <v>9.1999999999999998E-2</v>
      </c>
      <c r="G59" s="167">
        <v>2.8</v>
      </c>
      <c r="H59" s="168"/>
      <c r="I59" s="170"/>
      <c r="J59" s="40"/>
    </row>
    <row r="60" spans="1:10" ht="27.75" customHeight="1" x14ac:dyDescent="0.2">
      <c r="A60" s="165" t="s">
        <v>660</v>
      </c>
      <c r="B60" s="38"/>
      <c r="C60" s="172" t="s">
        <v>65</v>
      </c>
      <c r="D60" s="137">
        <v>5.75</v>
      </c>
      <c r="E60" s="138">
        <v>0.20399999999999999</v>
      </c>
      <c r="F60" s="139">
        <v>9.1999999999999998E-2</v>
      </c>
      <c r="G60" s="167">
        <v>2.86</v>
      </c>
      <c r="H60" s="168"/>
      <c r="I60" s="170"/>
      <c r="J60" s="40"/>
    </row>
    <row r="61" spans="1:10" ht="27.75" customHeight="1" x14ac:dyDescent="0.2">
      <c r="A61" s="165" t="s">
        <v>661</v>
      </c>
      <c r="B61" s="38"/>
      <c r="C61" s="172" t="s">
        <v>65</v>
      </c>
      <c r="D61" s="137">
        <v>5.75</v>
      </c>
      <c r="E61" s="138">
        <v>0.20399999999999999</v>
      </c>
      <c r="F61" s="139">
        <v>9.1999999999999998E-2</v>
      </c>
      <c r="G61" s="167">
        <v>2.98</v>
      </c>
      <c r="H61" s="168"/>
      <c r="I61" s="170"/>
      <c r="J61" s="40"/>
    </row>
    <row r="62" spans="1:10" ht="27.75" customHeight="1" x14ac:dyDescent="0.2">
      <c r="A62" s="165" t="s">
        <v>662</v>
      </c>
      <c r="B62" s="38"/>
      <c r="C62" s="172" t="s">
        <v>65</v>
      </c>
      <c r="D62" s="137">
        <v>5.75</v>
      </c>
      <c r="E62" s="138">
        <v>0.20399999999999999</v>
      </c>
      <c r="F62" s="139">
        <v>9.1999999999999998E-2</v>
      </c>
      <c r="G62" s="167">
        <v>3.19</v>
      </c>
      <c r="H62" s="168"/>
      <c r="I62" s="170"/>
      <c r="J62" s="40"/>
    </row>
    <row r="63" spans="1:10" ht="27.75" customHeight="1" x14ac:dyDescent="0.2">
      <c r="A63" s="165" t="s">
        <v>663</v>
      </c>
      <c r="B63" s="38"/>
      <c r="C63" s="172" t="s">
        <v>65</v>
      </c>
      <c r="D63" s="137">
        <v>5.75</v>
      </c>
      <c r="E63" s="138">
        <v>0.20399999999999999</v>
      </c>
      <c r="F63" s="139">
        <v>9.1999999999999998E-2</v>
      </c>
      <c r="G63" s="167">
        <v>3.9</v>
      </c>
      <c r="H63" s="168"/>
      <c r="I63" s="170"/>
      <c r="J63" s="40"/>
    </row>
    <row r="64" spans="1:10" ht="27.75" customHeight="1" x14ac:dyDescent="0.2">
      <c r="A64" s="165" t="s">
        <v>153</v>
      </c>
      <c r="B64" s="38"/>
      <c r="C64" s="172">
        <v>4</v>
      </c>
      <c r="D64" s="137">
        <v>5.75</v>
      </c>
      <c r="E64" s="138">
        <v>0.20399999999999999</v>
      </c>
      <c r="F64" s="139">
        <v>9.1999999999999998E-2</v>
      </c>
      <c r="G64" s="168"/>
      <c r="H64" s="168"/>
      <c r="I64" s="170"/>
      <c r="J64" s="40"/>
    </row>
    <row r="65" spans="1:10" ht="27.75" customHeight="1" x14ac:dyDescent="0.2">
      <c r="A65" s="165" t="s">
        <v>154</v>
      </c>
      <c r="B65" s="38"/>
      <c r="C65" s="172">
        <v>0</v>
      </c>
      <c r="D65" s="137">
        <v>3.9670000000000001</v>
      </c>
      <c r="E65" s="138">
        <v>0.13400000000000001</v>
      </c>
      <c r="F65" s="139">
        <v>0.06</v>
      </c>
      <c r="G65" s="167">
        <v>6.31</v>
      </c>
      <c r="H65" s="167">
        <v>2.9</v>
      </c>
      <c r="I65" s="171">
        <v>2.9</v>
      </c>
      <c r="J65" s="39">
        <v>0.129</v>
      </c>
    </row>
    <row r="66" spans="1:10" ht="27.75" customHeight="1" x14ac:dyDescent="0.2">
      <c r="A66" s="165" t="s">
        <v>155</v>
      </c>
      <c r="B66" s="38"/>
      <c r="C66" s="172">
        <v>0</v>
      </c>
      <c r="D66" s="137">
        <v>3.9670000000000001</v>
      </c>
      <c r="E66" s="138">
        <v>0.13400000000000001</v>
      </c>
      <c r="F66" s="139">
        <v>0.06</v>
      </c>
      <c r="G66" s="167">
        <v>8.5500000000000007</v>
      </c>
      <c r="H66" s="167">
        <v>2.9</v>
      </c>
      <c r="I66" s="171">
        <v>2.9</v>
      </c>
      <c r="J66" s="39">
        <v>0.129</v>
      </c>
    </row>
    <row r="67" spans="1:10" ht="27.75" customHeight="1" x14ac:dyDescent="0.2">
      <c r="A67" s="165" t="s">
        <v>156</v>
      </c>
      <c r="B67" s="38"/>
      <c r="C67" s="172">
        <v>0</v>
      </c>
      <c r="D67" s="137">
        <v>3.9670000000000001</v>
      </c>
      <c r="E67" s="138">
        <v>0.13400000000000001</v>
      </c>
      <c r="F67" s="139">
        <v>0.06</v>
      </c>
      <c r="G67" s="167">
        <v>9.9499999999999993</v>
      </c>
      <c r="H67" s="167">
        <v>2.9</v>
      </c>
      <c r="I67" s="171">
        <v>2.9</v>
      </c>
      <c r="J67" s="39">
        <v>0.129</v>
      </c>
    </row>
    <row r="68" spans="1:10" ht="27.75" customHeight="1" x14ac:dyDescent="0.2">
      <c r="A68" s="165" t="s">
        <v>157</v>
      </c>
      <c r="B68" s="38"/>
      <c r="C68" s="172">
        <v>0</v>
      </c>
      <c r="D68" s="137">
        <v>3.9670000000000001</v>
      </c>
      <c r="E68" s="138">
        <v>0.13400000000000001</v>
      </c>
      <c r="F68" s="139">
        <v>0.06</v>
      </c>
      <c r="G68" s="167">
        <v>12.37</v>
      </c>
      <c r="H68" s="167">
        <v>2.9</v>
      </c>
      <c r="I68" s="171">
        <v>2.9</v>
      </c>
      <c r="J68" s="39">
        <v>0.129</v>
      </c>
    </row>
    <row r="69" spans="1:10" ht="27.75" customHeight="1" x14ac:dyDescent="0.2">
      <c r="A69" s="165" t="s">
        <v>158</v>
      </c>
      <c r="B69" s="38"/>
      <c r="C69" s="172">
        <v>0</v>
      </c>
      <c r="D69" s="137">
        <v>3.9670000000000001</v>
      </c>
      <c r="E69" s="138">
        <v>0.13400000000000001</v>
      </c>
      <c r="F69" s="139">
        <v>0.06</v>
      </c>
      <c r="G69" s="167">
        <v>19.399999999999999</v>
      </c>
      <c r="H69" s="167">
        <v>2.9</v>
      </c>
      <c r="I69" s="171">
        <v>2.9</v>
      </c>
      <c r="J69" s="39">
        <v>0.129</v>
      </c>
    </row>
    <row r="70" spans="1:10" ht="27.75" customHeight="1" x14ac:dyDescent="0.2">
      <c r="A70" s="165" t="s">
        <v>159</v>
      </c>
      <c r="B70" s="38"/>
      <c r="C70" s="172">
        <v>0</v>
      </c>
      <c r="D70" s="137">
        <v>3.8140000000000001</v>
      </c>
      <c r="E70" s="138">
        <v>0.11600000000000001</v>
      </c>
      <c r="F70" s="139">
        <v>5.0999999999999997E-2</v>
      </c>
      <c r="G70" s="167">
        <v>7.75</v>
      </c>
      <c r="H70" s="167">
        <v>4.49</v>
      </c>
      <c r="I70" s="171">
        <v>4.49</v>
      </c>
      <c r="J70" s="39">
        <v>0.121</v>
      </c>
    </row>
    <row r="71" spans="1:10" ht="27.75" customHeight="1" x14ac:dyDescent="0.2">
      <c r="A71" s="165" t="s">
        <v>160</v>
      </c>
      <c r="B71" s="38"/>
      <c r="C71" s="172">
        <v>0</v>
      </c>
      <c r="D71" s="137">
        <v>3.8140000000000001</v>
      </c>
      <c r="E71" s="138">
        <v>0.11600000000000001</v>
      </c>
      <c r="F71" s="139">
        <v>5.0999999999999997E-2</v>
      </c>
      <c r="G71" s="167">
        <v>11.15</v>
      </c>
      <c r="H71" s="167">
        <v>4.49</v>
      </c>
      <c r="I71" s="171">
        <v>4.49</v>
      </c>
      <c r="J71" s="39">
        <v>0.121</v>
      </c>
    </row>
    <row r="72" spans="1:10" ht="27.75" customHeight="1" x14ac:dyDescent="0.2">
      <c r="A72" s="165" t="s">
        <v>161</v>
      </c>
      <c r="B72" s="38"/>
      <c r="C72" s="172">
        <v>0</v>
      </c>
      <c r="D72" s="137">
        <v>3.8140000000000001</v>
      </c>
      <c r="E72" s="138">
        <v>0.11600000000000001</v>
      </c>
      <c r="F72" s="139">
        <v>5.0999999999999997E-2</v>
      </c>
      <c r="G72" s="167">
        <v>13.29</v>
      </c>
      <c r="H72" s="167">
        <v>4.49</v>
      </c>
      <c r="I72" s="171">
        <v>4.49</v>
      </c>
      <c r="J72" s="39">
        <v>0.121</v>
      </c>
    </row>
    <row r="73" spans="1:10" ht="27.75" customHeight="1" x14ac:dyDescent="0.2">
      <c r="A73" s="165" t="s">
        <v>162</v>
      </c>
      <c r="B73" s="38"/>
      <c r="C73" s="172">
        <v>0</v>
      </c>
      <c r="D73" s="137">
        <v>3.8140000000000001</v>
      </c>
      <c r="E73" s="138">
        <v>0.11600000000000001</v>
      </c>
      <c r="F73" s="139">
        <v>5.0999999999999997E-2</v>
      </c>
      <c r="G73" s="167">
        <v>16.96</v>
      </c>
      <c r="H73" s="167">
        <v>4.49</v>
      </c>
      <c r="I73" s="171">
        <v>4.49</v>
      </c>
      <c r="J73" s="39">
        <v>0.121</v>
      </c>
    </row>
    <row r="74" spans="1:10" ht="27.75" customHeight="1" x14ac:dyDescent="0.2">
      <c r="A74" s="165" t="s">
        <v>163</v>
      </c>
      <c r="B74" s="38"/>
      <c r="C74" s="172">
        <v>0</v>
      </c>
      <c r="D74" s="137">
        <v>3.8140000000000001</v>
      </c>
      <c r="E74" s="138">
        <v>0.11600000000000001</v>
      </c>
      <c r="F74" s="139">
        <v>5.0999999999999997E-2</v>
      </c>
      <c r="G74" s="167">
        <v>27.63</v>
      </c>
      <c r="H74" s="167">
        <v>4.49</v>
      </c>
      <c r="I74" s="171">
        <v>4.49</v>
      </c>
      <c r="J74" s="39">
        <v>0.121</v>
      </c>
    </row>
    <row r="75" spans="1:10" ht="27.75" customHeight="1" x14ac:dyDescent="0.2">
      <c r="A75" s="165" t="s">
        <v>164</v>
      </c>
      <c r="B75" s="38"/>
      <c r="C75" s="172">
        <v>0</v>
      </c>
      <c r="D75" s="137">
        <v>3.6440000000000001</v>
      </c>
      <c r="E75" s="138">
        <v>0.105</v>
      </c>
      <c r="F75" s="139">
        <v>4.4999999999999998E-2</v>
      </c>
      <c r="G75" s="167">
        <v>94.67</v>
      </c>
      <c r="H75" s="167">
        <v>4.5</v>
      </c>
      <c r="I75" s="171">
        <v>4.5</v>
      </c>
      <c r="J75" s="39">
        <v>0.113</v>
      </c>
    </row>
    <row r="76" spans="1:10" ht="27.75" customHeight="1" x14ac:dyDescent="0.2">
      <c r="A76" s="165" t="s">
        <v>165</v>
      </c>
      <c r="B76" s="38"/>
      <c r="C76" s="172">
        <v>0</v>
      </c>
      <c r="D76" s="137">
        <v>3.6440000000000001</v>
      </c>
      <c r="E76" s="138">
        <v>0.105</v>
      </c>
      <c r="F76" s="139">
        <v>4.4999999999999998E-2</v>
      </c>
      <c r="G76" s="167">
        <v>118.79</v>
      </c>
      <c r="H76" s="167">
        <v>4.5</v>
      </c>
      <c r="I76" s="171">
        <v>4.5</v>
      </c>
      <c r="J76" s="39">
        <v>0.113</v>
      </c>
    </row>
    <row r="77" spans="1:10" ht="27.75" customHeight="1" x14ac:dyDescent="0.2">
      <c r="A77" s="165" t="s">
        <v>166</v>
      </c>
      <c r="B77" s="38"/>
      <c r="C77" s="172">
        <v>0</v>
      </c>
      <c r="D77" s="137">
        <v>3.6440000000000001</v>
      </c>
      <c r="E77" s="138">
        <v>0.105</v>
      </c>
      <c r="F77" s="139">
        <v>4.4999999999999998E-2</v>
      </c>
      <c r="G77" s="167">
        <v>155.25</v>
      </c>
      <c r="H77" s="167">
        <v>4.5</v>
      </c>
      <c r="I77" s="171">
        <v>4.5</v>
      </c>
      <c r="J77" s="39">
        <v>0.113</v>
      </c>
    </row>
    <row r="78" spans="1:10" ht="27.75" customHeight="1" x14ac:dyDescent="0.2">
      <c r="A78" s="165" t="s">
        <v>167</v>
      </c>
      <c r="B78" s="38"/>
      <c r="C78" s="172">
        <v>0</v>
      </c>
      <c r="D78" s="137">
        <v>3.6440000000000001</v>
      </c>
      <c r="E78" s="138">
        <v>0.105</v>
      </c>
      <c r="F78" s="139">
        <v>4.4999999999999998E-2</v>
      </c>
      <c r="G78" s="167">
        <v>191.42</v>
      </c>
      <c r="H78" s="167">
        <v>4.5</v>
      </c>
      <c r="I78" s="171">
        <v>4.5</v>
      </c>
      <c r="J78" s="39">
        <v>0.113</v>
      </c>
    </row>
    <row r="79" spans="1:10" ht="27.75" customHeight="1" x14ac:dyDescent="0.2">
      <c r="A79" s="165" t="s">
        <v>168</v>
      </c>
      <c r="B79" s="38"/>
      <c r="C79" s="172">
        <v>0</v>
      </c>
      <c r="D79" s="137">
        <v>3.6440000000000001</v>
      </c>
      <c r="E79" s="138">
        <v>0.105</v>
      </c>
      <c r="F79" s="139">
        <v>4.4999999999999998E-2</v>
      </c>
      <c r="G79" s="167">
        <v>349.79</v>
      </c>
      <c r="H79" s="167">
        <v>4.5</v>
      </c>
      <c r="I79" s="171">
        <v>4.5</v>
      </c>
      <c r="J79" s="39">
        <v>0.113</v>
      </c>
    </row>
    <row r="80" spans="1:10" ht="27.75" customHeight="1" x14ac:dyDescent="0.2">
      <c r="A80" s="165" t="s">
        <v>169</v>
      </c>
      <c r="B80" s="38"/>
      <c r="C80" s="172" t="s">
        <v>83</v>
      </c>
      <c r="D80" s="140">
        <v>17.888000000000002</v>
      </c>
      <c r="E80" s="141">
        <v>0.84799999999999998</v>
      </c>
      <c r="F80" s="139">
        <v>0.72299999999999998</v>
      </c>
      <c r="G80" s="168"/>
      <c r="H80" s="168"/>
      <c r="I80" s="170"/>
      <c r="J80" s="40"/>
    </row>
    <row r="81" spans="1:10" ht="27.75" customHeight="1" x14ac:dyDescent="0.2">
      <c r="A81" s="165" t="s">
        <v>170</v>
      </c>
      <c r="B81" s="38"/>
      <c r="C81" s="172">
        <v>0</v>
      </c>
      <c r="D81" s="137">
        <v>-6.6079999999999997</v>
      </c>
      <c r="E81" s="138">
        <v>-0.23400000000000001</v>
      </c>
      <c r="F81" s="139">
        <v>-0.106</v>
      </c>
      <c r="G81" s="167">
        <v>0</v>
      </c>
      <c r="H81" s="168"/>
      <c r="I81" s="170"/>
      <c r="J81" s="40"/>
    </row>
    <row r="82" spans="1:10" ht="27.75" customHeight="1" x14ac:dyDescent="0.2">
      <c r="A82" s="165" t="s">
        <v>171</v>
      </c>
      <c r="B82" s="38"/>
      <c r="C82" s="172">
        <v>0</v>
      </c>
      <c r="D82" s="137">
        <v>-6.04</v>
      </c>
      <c r="E82" s="138">
        <v>-0.20699999999999999</v>
      </c>
      <c r="F82" s="139">
        <v>-9.2999999999999999E-2</v>
      </c>
      <c r="G82" s="167">
        <v>0</v>
      </c>
      <c r="H82" s="168"/>
      <c r="I82" s="170"/>
      <c r="J82" s="40"/>
    </row>
    <row r="83" spans="1:10" ht="27.75" customHeight="1" x14ac:dyDescent="0.2">
      <c r="A83" s="165" t="s">
        <v>172</v>
      </c>
      <c r="B83" s="38"/>
      <c r="C83" s="172">
        <v>0</v>
      </c>
      <c r="D83" s="137">
        <v>-6.6079999999999997</v>
      </c>
      <c r="E83" s="138">
        <v>-0.23400000000000001</v>
      </c>
      <c r="F83" s="139">
        <v>-0.106</v>
      </c>
      <c r="G83" s="167">
        <v>0</v>
      </c>
      <c r="H83" s="168"/>
      <c r="I83" s="170"/>
      <c r="J83" s="39">
        <v>0.219</v>
      </c>
    </row>
    <row r="84" spans="1:10" ht="27.75" customHeight="1" x14ac:dyDescent="0.2">
      <c r="A84" s="165" t="s">
        <v>173</v>
      </c>
      <c r="B84" s="38"/>
      <c r="C84" s="172">
        <v>0</v>
      </c>
      <c r="D84" s="137">
        <v>-6.04</v>
      </c>
      <c r="E84" s="138">
        <v>-0.20699999999999999</v>
      </c>
      <c r="F84" s="139">
        <v>-9.2999999999999999E-2</v>
      </c>
      <c r="G84" s="167">
        <v>0</v>
      </c>
      <c r="H84" s="168"/>
      <c r="I84" s="170"/>
      <c r="J84" s="39">
        <v>0.192</v>
      </c>
    </row>
    <row r="85" spans="1:10" ht="27.75" customHeight="1" x14ac:dyDescent="0.2">
      <c r="A85" s="165" t="s">
        <v>174</v>
      </c>
      <c r="B85" s="38"/>
      <c r="C85" s="172">
        <v>0</v>
      </c>
      <c r="D85" s="137">
        <v>-6.8239999999999998</v>
      </c>
      <c r="E85" s="138">
        <v>-0.20799999999999999</v>
      </c>
      <c r="F85" s="139">
        <v>-9.0999999999999998E-2</v>
      </c>
      <c r="G85" s="167">
        <v>11.36</v>
      </c>
      <c r="H85" s="168"/>
      <c r="I85" s="170"/>
      <c r="J85" s="39">
        <v>0.27300000000000002</v>
      </c>
    </row>
    <row r="86" spans="1:10" ht="27.75" customHeight="1" x14ac:dyDescent="0.2">
      <c r="A86" s="165" t="s">
        <v>664</v>
      </c>
      <c r="B86" s="38" t="s">
        <v>765</v>
      </c>
      <c r="C86" s="172" t="s">
        <v>63</v>
      </c>
      <c r="D86" s="137">
        <v>5.7839999999999998</v>
      </c>
      <c r="E86" s="138">
        <v>0.20499999999999999</v>
      </c>
      <c r="F86" s="139">
        <v>9.1999999999999998E-2</v>
      </c>
      <c r="G86" s="167">
        <v>2.14</v>
      </c>
      <c r="H86" s="168"/>
      <c r="I86" s="170"/>
      <c r="J86" s="40"/>
    </row>
    <row r="87" spans="1:10" ht="27.75" customHeight="1" x14ac:dyDescent="0.2">
      <c r="A87" s="165" t="s">
        <v>665</v>
      </c>
      <c r="B87" s="38" t="s">
        <v>766</v>
      </c>
      <c r="C87" s="172">
        <v>2</v>
      </c>
      <c r="D87" s="137">
        <v>5.7839999999999998</v>
      </c>
      <c r="E87" s="138">
        <v>0.20499999999999999</v>
      </c>
      <c r="F87" s="139">
        <v>9.1999999999999998E-2</v>
      </c>
      <c r="G87" s="168"/>
      <c r="H87" s="168"/>
      <c r="I87" s="170"/>
      <c r="J87" s="40"/>
    </row>
    <row r="88" spans="1:10" ht="27.75" customHeight="1" x14ac:dyDescent="0.2">
      <c r="A88" s="165" t="s">
        <v>666</v>
      </c>
      <c r="B88" s="38" t="s">
        <v>767</v>
      </c>
      <c r="C88" s="172" t="s">
        <v>65</v>
      </c>
      <c r="D88" s="137">
        <v>4.5780000000000003</v>
      </c>
      <c r="E88" s="138">
        <v>0.16200000000000001</v>
      </c>
      <c r="F88" s="139">
        <v>7.2999999999999995E-2</v>
      </c>
      <c r="G88" s="167">
        <v>2.2200000000000002</v>
      </c>
      <c r="H88" s="168"/>
      <c r="I88" s="170"/>
      <c r="J88" s="40"/>
    </row>
    <row r="89" spans="1:10" ht="27.75" customHeight="1" x14ac:dyDescent="0.2">
      <c r="A89" s="165" t="s">
        <v>667</v>
      </c>
      <c r="B89" s="38" t="s">
        <v>768</v>
      </c>
      <c r="C89" s="172" t="s">
        <v>65</v>
      </c>
      <c r="D89" s="137">
        <v>4.5780000000000003</v>
      </c>
      <c r="E89" s="138">
        <v>0.16200000000000001</v>
      </c>
      <c r="F89" s="139">
        <v>7.2999999999999995E-2</v>
      </c>
      <c r="G89" s="167">
        <v>2.2799999999999998</v>
      </c>
      <c r="H89" s="168"/>
      <c r="I89" s="170"/>
      <c r="J89" s="40"/>
    </row>
    <row r="90" spans="1:10" ht="27.75" customHeight="1" x14ac:dyDescent="0.2">
      <c r="A90" s="165" t="s">
        <v>668</v>
      </c>
      <c r="B90" s="38" t="s">
        <v>769</v>
      </c>
      <c r="C90" s="172" t="s">
        <v>65</v>
      </c>
      <c r="D90" s="137">
        <v>4.5780000000000003</v>
      </c>
      <c r="E90" s="138">
        <v>0.16200000000000001</v>
      </c>
      <c r="F90" s="139">
        <v>7.2999999999999995E-2</v>
      </c>
      <c r="G90" s="167">
        <v>2.37</v>
      </c>
      <c r="H90" s="168"/>
      <c r="I90" s="170"/>
      <c r="J90" s="40"/>
    </row>
    <row r="91" spans="1:10" ht="27.75" customHeight="1" x14ac:dyDescent="0.2">
      <c r="A91" s="165" t="s">
        <v>669</v>
      </c>
      <c r="B91" s="38" t="s">
        <v>770</v>
      </c>
      <c r="C91" s="172" t="s">
        <v>65</v>
      </c>
      <c r="D91" s="137">
        <v>4.5780000000000003</v>
      </c>
      <c r="E91" s="138">
        <v>0.16200000000000001</v>
      </c>
      <c r="F91" s="139">
        <v>7.2999999999999995E-2</v>
      </c>
      <c r="G91" s="167">
        <v>2.54</v>
      </c>
      <c r="H91" s="168"/>
      <c r="I91" s="170"/>
      <c r="J91" s="40"/>
    </row>
    <row r="92" spans="1:10" ht="27.75" customHeight="1" x14ac:dyDescent="0.2">
      <c r="A92" s="165" t="s">
        <v>670</v>
      </c>
      <c r="B92" s="38" t="s">
        <v>771</v>
      </c>
      <c r="C92" s="172" t="s">
        <v>65</v>
      </c>
      <c r="D92" s="137">
        <v>4.5780000000000003</v>
      </c>
      <c r="E92" s="138">
        <v>0.16200000000000001</v>
      </c>
      <c r="F92" s="139">
        <v>7.2999999999999995E-2</v>
      </c>
      <c r="G92" s="167">
        <v>3.1</v>
      </c>
      <c r="H92" s="168"/>
      <c r="I92" s="170"/>
      <c r="J92" s="40"/>
    </row>
    <row r="93" spans="1:10" ht="27.75" customHeight="1" x14ac:dyDescent="0.2">
      <c r="A93" s="165" t="s">
        <v>175</v>
      </c>
      <c r="B93" s="38" t="s">
        <v>772</v>
      </c>
      <c r="C93" s="172">
        <v>4</v>
      </c>
      <c r="D93" s="137">
        <v>4.5780000000000003</v>
      </c>
      <c r="E93" s="138">
        <v>0.16200000000000001</v>
      </c>
      <c r="F93" s="139">
        <v>7.2999999999999995E-2</v>
      </c>
      <c r="G93" s="168"/>
      <c r="H93" s="168"/>
      <c r="I93" s="170"/>
      <c r="J93" s="40"/>
    </row>
    <row r="94" spans="1:10" ht="27.75" customHeight="1" x14ac:dyDescent="0.2">
      <c r="A94" s="165" t="s">
        <v>176</v>
      </c>
      <c r="B94" s="38" t="s">
        <v>773</v>
      </c>
      <c r="C94" s="172">
        <v>0</v>
      </c>
      <c r="D94" s="137">
        <v>3.1579999999999999</v>
      </c>
      <c r="E94" s="138">
        <v>0.106</v>
      </c>
      <c r="F94" s="139">
        <v>4.8000000000000001E-2</v>
      </c>
      <c r="G94" s="167">
        <v>5.0199999999999996</v>
      </c>
      <c r="H94" s="167">
        <v>2.31</v>
      </c>
      <c r="I94" s="171">
        <v>2.31</v>
      </c>
      <c r="J94" s="39">
        <v>0.10299999999999999</v>
      </c>
    </row>
    <row r="95" spans="1:10" ht="27.75" customHeight="1" x14ac:dyDescent="0.2">
      <c r="A95" s="165" t="s">
        <v>177</v>
      </c>
      <c r="B95" s="38"/>
      <c r="C95" s="172">
        <v>0</v>
      </c>
      <c r="D95" s="137">
        <v>3.1579999999999999</v>
      </c>
      <c r="E95" s="138">
        <v>0.106</v>
      </c>
      <c r="F95" s="139">
        <v>4.8000000000000001E-2</v>
      </c>
      <c r="G95" s="167">
        <v>6.8</v>
      </c>
      <c r="H95" s="167">
        <v>2.31</v>
      </c>
      <c r="I95" s="171">
        <v>2.31</v>
      </c>
      <c r="J95" s="39">
        <v>0.10299999999999999</v>
      </c>
    </row>
    <row r="96" spans="1:10" ht="27.75" customHeight="1" x14ac:dyDescent="0.2">
      <c r="A96" s="165" t="s">
        <v>178</v>
      </c>
      <c r="B96" s="38"/>
      <c r="C96" s="172">
        <v>0</v>
      </c>
      <c r="D96" s="137">
        <v>3.1579999999999999</v>
      </c>
      <c r="E96" s="138">
        <v>0.106</v>
      </c>
      <c r="F96" s="139">
        <v>4.8000000000000001E-2</v>
      </c>
      <c r="G96" s="167">
        <v>7.92</v>
      </c>
      <c r="H96" s="167">
        <v>2.31</v>
      </c>
      <c r="I96" s="171">
        <v>2.31</v>
      </c>
      <c r="J96" s="39">
        <v>0.10299999999999999</v>
      </c>
    </row>
    <row r="97" spans="1:10" ht="27.75" customHeight="1" x14ac:dyDescent="0.2">
      <c r="A97" s="165" t="s">
        <v>179</v>
      </c>
      <c r="B97" s="38"/>
      <c r="C97" s="172">
        <v>0</v>
      </c>
      <c r="D97" s="137">
        <v>3.1579999999999999</v>
      </c>
      <c r="E97" s="138">
        <v>0.106</v>
      </c>
      <c r="F97" s="139">
        <v>4.8000000000000001E-2</v>
      </c>
      <c r="G97" s="167">
        <v>9.84</v>
      </c>
      <c r="H97" s="167">
        <v>2.31</v>
      </c>
      <c r="I97" s="171">
        <v>2.31</v>
      </c>
      <c r="J97" s="39">
        <v>0.10299999999999999</v>
      </c>
    </row>
    <row r="98" spans="1:10" ht="27.75" customHeight="1" x14ac:dyDescent="0.2">
      <c r="A98" s="165" t="s">
        <v>180</v>
      </c>
      <c r="B98" s="38"/>
      <c r="C98" s="172">
        <v>0</v>
      </c>
      <c r="D98" s="137">
        <v>3.1579999999999999</v>
      </c>
      <c r="E98" s="138">
        <v>0.106</v>
      </c>
      <c r="F98" s="139">
        <v>4.8000000000000001E-2</v>
      </c>
      <c r="G98" s="167">
        <v>15.44</v>
      </c>
      <c r="H98" s="167">
        <v>2.31</v>
      </c>
      <c r="I98" s="171">
        <v>2.31</v>
      </c>
      <c r="J98" s="39">
        <v>0.10299999999999999</v>
      </c>
    </row>
    <row r="99" spans="1:10" ht="27.75" customHeight="1" x14ac:dyDescent="0.2">
      <c r="A99" s="165" t="s">
        <v>181</v>
      </c>
      <c r="B99" s="38" t="s">
        <v>774</v>
      </c>
      <c r="C99" s="172">
        <v>0</v>
      </c>
      <c r="D99" s="137">
        <v>3.0369999999999999</v>
      </c>
      <c r="E99" s="138">
        <v>9.1999999999999998E-2</v>
      </c>
      <c r="F99" s="139">
        <v>4.1000000000000002E-2</v>
      </c>
      <c r="G99" s="167">
        <v>6.16</v>
      </c>
      <c r="H99" s="167">
        <v>3.57</v>
      </c>
      <c r="I99" s="171">
        <v>3.57</v>
      </c>
      <c r="J99" s="39">
        <v>9.6000000000000002E-2</v>
      </c>
    </row>
    <row r="100" spans="1:10" ht="27.75" customHeight="1" x14ac:dyDescent="0.2">
      <c r="A100" s="165" t="s">
        <v>182</v>
      </c>
      <c r="B100" s="38"/>
      <c r="C100" s="172">
        <v>0</v>
      </c>
      <c r="D100" s="137">
        <v>3.0369999999999999</v>
      </c>
      <c r="E100" s="138">
        <v>9.1999999999999998E-2</v>
      </c>
      <c r="F100" s="139">
        <v>4.1000000000000002E-2</v>
      </c>
      <c r="G100" s="167">
        <v>8.8699999999999992</v>
      </c>
      <c r="H100" s="167">
        <v>3.57</v>
      </c>
      <c r="I100" s="171">
        <v>3.57</v>
      </c>
      <c r="J100" s="39">
        <v>9.6000000000000002E-2</v>
      </c>
    </row>
    <row r="101" spans="1:10" ht="27.75" customHeight="1" x14ac:dyDescent="0.2">
      <c r="A101" s="165" t="s">
        <v>183</v>
      </c>
      <c r="B101" s="38"/>
      <c r="C101" s="172">
        <v>0</v>
      </c>
      <c r="D101" s="137">
        <v>3.0369999999999999</v>
      </c>
      <c r="E101" s="138">
        <v>9.1999999999999998E-2</v>
      </c>
      <c r="F101" s="139">
        <v>4.1000000000000002E-2</v>
      </c>
      <c r="G101" s="167">
        <v>10.57</v>
      </c>
      <c r="H101" s="167">
        <v>3.57</v>
      </c>
      <c r="I101" s="171">
        <v>3.57</v>
      </c>
      <c r="J101" s="39">
        <v>9.6000000000000002E-2</v>
      </c>
    </row>
    <row r="102" spans="1:10" ht="27.75" customHeight="1" x14ac:dyDescent="0.2">
      <c r="A102" s="165" t="s">
        <v>184</v>
      </c>
      <c r="B102" s="38"/>
      <c r="C102" s="172">
        <v>0</v>
      </c>
      <c r="D102" s="137">
        <v>3.0369999999999999</v>
      </c>
      <c r="E102" s="138">
        <v>9.1999999999999998E-2</v>
      </c>
      <c r="F102" s="139">
        <v>4.1000000000000002E-2</v>
      </c>
      <c r="G102" s="167">
        <v>13.5</v>
      </c>
      <c r="H102" s="167">
        <v>3.57</v>
      </c>
      <c r="I102" s="171">
        <v>3.57</v>
      </c>
      <c r="J102" s="39">
        <v>9.6000000000000002E-2</v>
      </c>
    </row>
    <row r="103" spans="1:10" ht="27.75" customHeight="1" x14ac:dyDescent="0.2">
      <c r="A103" s="165" t="s">
        <v>185</v>
      </c>
      <c r="B103" s="38"/>
      <c r="C103" s="172">
        <v>0</v>
      </c>
      <c r="D103" s="137">
        <v>3.0369999999999999</v>
      </c>
      <c r="E103" s="138">
        <v>9.1999999999999998E-2</v>
      </c>
      <c r="F103" s="139">
        <v>4.1000000000000002E-2</v>
      </c>
      <c r="G103" s="167">
        <v>21.99</v>
      </c>
      <c r="H103" s="167">
        <v>3.57</v>
      </c>
      <c r="I103" s="171">
        <v>3.57</v>
      </c>
      <c r="J103" s="39">
        <v>9.6000000000000002E-2</v>
      </c>
    </row>
    <row r="104" spans="1:10" ht="27.75" customHeight="1" x14ac:dyDescent="0.2">
      <c r="A104" s="165" t="s">
        <v>186</v>
      </c>
      <c r="B104" s="38" t="s">
        <v>775</v>
      </c>
      <c r="C104" s="172">
        <v>0</v>
      </c>
      <c r="D104" s="137">
        <v>2.9009999999999998</v>
      </c>
      <c r="E104" s="138">
        <v>8.3000000000000004E-2</v>
      </c>
      <c r="F104" s="139">
        <v>3.5999999999999997E-2</v>
      </c>
      <c r="G104" s="167">
        <v>75.37</v>
      </c>
      <c r="H104" s="167">
        <v>3.59</v>
      </c>
      <c r="I104" s="171">
        <v>3.59</v>
      </c>
      <c r="J104" s="39">
        <v>0.09</v>
      </c>
    </row>
    <row r="105" spans="1:10" ht="27.75" customHeight="1" x14ac:dyDescent="0.2">
      <c r="A105" s="165" t="s">
        <v>187</v>
      </c>
      <c r="B105" s="38"/>
      <c r="C105" s="172">
        <v>0</v>
      </c>
      <c r="D105" s="137">
        <v>2.9009999999999998</v>
      </c>
      <c r="E105" s="138">
        <v>8.3000000000000004E-2</v>
      </c>
      <c r="F105" s="139">
        <v>3.5999999999999997E-2</v>
      </c>
      <c r="G105" s="167">
        <v>94.57</v>
      </c>
      <c r="H105" s="167">
        <v>3.59</v>
      </c>
      <c r="I105" s="171">
        <v>3.59</v>
      </c>
      <c r="J105" s="39">
        <v>0.09</v>
      </c>
    </row>
    <row r="106" spans="1:10" ht="27.75" customHeight="1" x14ac:dyDescent="0.2">
      <c r="A106" s="165" t="s">
        <v>188</v>
      </c>
      <c r="B106" s="38"/>
      <c r="C106" s="172">
        <v>0</v>
      </c>
      <c r="D106" s="137">
        <v>2.9009999999999998</v>
      </c>
      <c r="E106" s="138">
        <v>8.3000000000000004E-2</v>
      </c>
      <c r="F106" s="139">
        <v>3.5999999999999997E-2</v>
      </c>
      <c r="G106" s="167">
        <v>123.6</v>
      </c>
      <c r="H106" s="167">
        <v>3.59</v>
      </c>
      <c r="I106" s="171">
        <v>3.59</v>
      </c>
      <c r="J106" s="39">
        <v>0.09</v>
      </c>
    </row>
    <row r="107" spans="1:10" ht="27.75" customHeight="1" x14ac:dyDescent="0.2">
      <c r="A107" s="165" t="s">
        <v>189</v>
      </c>
      <c r="B107" s="38"/>
      <c r="C107" s="172">
        <v>0</v>
      </c>
      <c r="D107" s="137">
        <v>2.9009999999999998</v>
      </c>
      <c r="E107" s="138">
        <v>8.3000000000000004E-2</v>
      </c>
      <c r="F107" s="139">
        <v>3.5999999999999997E-2</v>
      </c>
      <c r="G107" s="167">
        <v>152.38999999999999</v>
      </c>
      <c r="H107" s="167">
        <v>3.59</v>
      </c>
      <c r="I107" s="171">
        <v>3.59</v>
      </c>
      <c r="J107" s="39">
        <v>0.09</v>
      </c>
    </row>
    <row r="108" spans="1:10" ht="27.75" customHeight="1" x14ac:dyDescent="0.2">
      <c r="A108" s="165" t="s">
        <v>190</v>
      </c>
      <c r="B108" s="38"/>
      <c r="C108" s="172">
        <v>0</v>
      </c>
      <c r="D108" s="137">
        <v>2.9009999999999998</v>
      </c>
      <c r="E108" s="138">
        <v>8.3000000000000004E-2</v>
      </c>
      <c r="F108" s="139">
        <v>3.5999999999999997E-2</v>
      </c>
      <c r="G108" s="167">
        <v>278.48</v>
      </c>
      <c r="H108" s="167">
        <v>3.59</v>
      </c>
      <c r="I108" s="171">
        <v>3.59</v>
      </c>
      <c r="J108" s="39">
        <v>0.09</v>
      </c>
    </row>
    <row r="109" spans="1:10" ht="27.75" customHeight="1" x14ac:dyDescent="0.2">
      <c r="A109" s="165" t="s">
        <v>191</v>
      </c>
      <c r="B109" s="38" t="s">
        <v>776</v>
      </c>
      <c r="C109" s="172" t="s">
        <v>83</v>
      </c>
      <c r="D109" s="140">
        <v>14.241</v>
      </c>
      <c r="E109" s="141">
        <v>0.67500000000000004</v>
      </c>
      <c r="F109" s="139">
        <v>0.57599999999999996</v>
      </c>
      <c r="G109" s="168"/>
      <c r="H109" s="168"/>
      <c r="I109" s="170"/>
      <c r="J109" s="40"/>
    </row>
    <row r="110" spans="1:10" ht="27.75" customHeight="1" x14ac:dyDescent="0.2">
      <c r="A110" s="165" t="s">
        <v>192</v>
      </c>
      <c r="B110" s="38" t="s">
        <v>777</v>
      </c>
      <c r="C110" s="172">
        <v>0</v>
      </c>
      <c r="D110" s="137">
        <v>-5.2610000000000001</v>
      </c>
      <c r="E110" s="138">
        <v>-0.187</v>
      </c>
      <c r="F110" s="139">
        <v>-8.4000000000000005E-2</v>
      </c>
      <c r="G110" s="167">
        <v>0</v>
      </c>
      <c r="H110" s="168"/>
      <c r="I110" s="170"/>
      <c r="J110" s="40"/>
    </row>
    <row r="111" spans="1:10" ht="27.75" customHeight="1" x14ac:dyDescent="0.2">
      <c r="A111" s="165" t="s">
        <v>193</v>
      </c>
      <c r="B111" s="38"/>
      <c r="C111" s="172">
        <v>0</v>
      </c>
      <c r="D111" s="137">
        <v>-4.8079999999999998</v>
      </c>
      <c r="E111" s="138">
        <v>-0.16500000000000001</v>
      </c>
      <c r="F111" s="139">
        <v>-7.3999999999999996E-2</v>
      </c>
      <c r="G111" s="167">
        <v>0</v>
      </c>
      <c r="H111" s="168"/>
      <c r="I111" s="170"/>
      <c r="J111" s="40"/>
    </row>
    <row r="112" spans="1:10" ht="27.75" customHeight="1" x14ac:dyDescent="0.2">
      <c r="A112" s="165" t="s">
        <v>194</v>
      </c>
      <c r="B112" s="38" t="s">
        <v>778</v>
      </c>
      <c r="C112" s="172">
        <v>0</v>
      </c>
      <c r="D112" s="137">
        <v>-5.2610000000000001</v>
      </c>
      <c r="E112" s="138">
        <v>-0.187</v>
      </c>
      <c r="F112" s="139">
        <v>-8.4000000000000005E-2</v>
      </c>
      <c r="G112" s="167">
        <v>0</v>
      </c>
      <c r="H112" s="168"/>
      <c r="I112" s="170"/>
      <c r="J112" s="39">
        <v>0.17399999999999999</v>
      </c>
    </row>
    <row r="113" spans="1:10" ht="27.75" customHeight="1" x14ac:dyDescent="0.2">
      <c r="A113" s="165" t="s">
        <v>195</v>
      </c>
      <c r="B113" s="38" t="s">
        <v>779</v>
      </c>
      <c r="C113" s="172">
        <v>0</v>
      </c>
      <c r="D113" s="137">
        <v>-4.8079999999999998</v>
      </c>
      <c r="E113" s="138">
        <v>-0.16500000000000001</v>
      </c>
      <c r="F113" s="139">
        <v>-7.3999999999999996E-2</v>
      </c>
      <c r="G113" s="167">
        <v>0</v>
      </c>
      <c r="H113" s="168"/>
      <c r="I113" s="170"/>
      <c r="J113" s="39">
        <v>0.153</v>
      </c>
    </row>
    <row r="114" spans="1:10" ht="27.75" customHeight="1" x14ac:dyDescent="0.2">
      <c r="A114" s="165" t="s">
        <v>196</v>
      </c>
      <c r="B114" s="38" t="s">
        <v>780</v>
      </c>
      <c r="C114" s="172">
        <v>0</v>
      </c>
      <c r="D114" s="137">
        <v>-5.4329999999999998</v>
      </c>
      <c r="E114" s="138">
        <v>-0.16500000000000001</v>
      </c>
      <c r="F114" s="139">
        <v>-7.1999999999999995E-2</v>
      </c>
      <c r="G114" s="167">
        <v>9.0500000000000007</v>
      </c>
      <c r="H114" s="168"/>
      <c r="I114" s="170"/>
      <c r="J114" s="39">
        <v>0.217</v>
      </c>
    </row>
    <row r="115" spans="1:10" ht="27.75" customHeight="1" x14ac:dyDescent="0.2">
      <c r="A115" s="165" t="s">
        <v>671</v>
      </c>
      <c r="B115" s="38"/>
      <c r="C115" s="172" t="s">
        <v>63</v>
      </c>
      <c r="D115" s="137">
        <v>4.7359999999999998</v>
      </c>
      <c r="E115" s="138">
        <v>0.16800000000000001</v>
      </c>
      <c r="F115" s="139">
        <v>7.5999999999999998E-2</v>
      </c>
      <c r="G115" s="167">
        <v>1.75</v>
      </c>
      <c r="H115" s="168"/>
      <c r="I115" s="170"/>
      <c r="J115" s="40"/>
    </row>
    <row r="116" spans="1:10" ht="27.75" customHeight="1" x14ac:dyDescent="0.2">
      <c r="A116" s="165" t="s">
        <v>672</v>
      </c>
      <c r="B116" s="38"/>
      <c r="C116" s="172">
        <v>2</v>
      </c>
      <c r="D116" s="137">
        <v>4.7359999999999998</v>
      </c>
      <c r="E116" s="138">
        <v>0.16800000000000001</v>
      </c>
      <c r="F116" s="139">
        <v>7.5999999999999998E-2</v>
      </c>
      <c r="G116" s="168"/>
      <c r="H116" s="168"/>
      <c r="I116" s="170"/>
      <c r="J116" s="40"/>
    </row>
    <row r="117" spans="1:10" ht="27.75" customHeight="1" x14ac:dyDescent="0.2">
      <c r="A117" s="165" t="s">
        <v>673</v>
      </c>
      <c r="B117" s="38"/>
      <c r="C117" s="172" t="s">
        <v>65</v>
      </c>
      <c r="D117" s="137">
        <v>3.7490000000000001</v>
      </c>
      <c r="E117" s="138">
        <v>0.13300000000000001</v>
      </c>
      <c r="F117" s="139">
        <v>0.06</v>
      </c>
      <c r="G117" s="167">
        <v>1.82</v>
      </c>
      <c r="H117" s="168"/>
      <c r="I117" s="170"/>
      <c r="J117" s="40"/>
    </row>
    <row r="118" spans="1:10" ht="27.75" customHeight="1" x14ac:dyDescent="0.2">
      <c r="A118" s="165" t="s">
        <v>674</v>
      </c>
      <c r="B118" s="38"/>
      <c r="C118" s="172" t="s">
        <v>65</v>
      </c>
      <c r="D118" s="137">
        <v>3.7490000000000001</v>
      </c>
      <c r="E118" s="138">
        <v>0.13300000000000001</v>
      </c>
      <c r="F118" s="139">
        <v>0.06</v>
      </c>
      <c r="G118" s="167">
        <v>1.86</v>
      </c>
      <c r="H118" s="168"/>
      <c r="I118" s="170"/>
      <c r="J118" s="40"/>
    </row>
    <row r="119" spans="1:10" ht="27.75" customHeight="1" x14ac:dyDescent="0.2">
      <c r="A119" s="165" t="s">
        <v>675</v>
      </c>
      <c r="B119" s="38"/>
      <c r="C119" s="172" t="s">
        <v>65</v>
      </c>
      <c r="D119" s="137">
        <v>3.7490000000000001</v>
      </c>
      <c r="E119" s="138">
        <v>0.13300000000000001</v>
      </c>
      <c r="F119" s="139">
        <v>0.06</v>
      </c>
      <c r="G119" s="167">
        <v>1.93</v>
      </c>
      <c r="H119" s="168"/>
      <c r="I119" s="170"/>
      <c r="J119" s="40"/>
    </row>
    <row r="120" spans="1:10" ht="27.75" customHeight="1" x14ac:dyDescent="0.2">
      <c r="A120" s="165" t="s">
        <v>676</v>
      </c>
      <c r="B120" s="38"/>
      <c r="C120" s="172" t="s">
        <v>65</v>
      </c>
      <c r="D120" s="137">
        <v>3.7490000000000001</v>
      </c>
      <c r="E120" s="138">
        <v>0.13300000000000001</v>
      </c>
      <c r="F120" s="139">
        <v>0.06</v>
      </c>
      <c r="G120" s="167">
        <v>2.0699999999999998</v>
      </c>
      <c r="H120" s="168"/>
      <c r="I120" s="170"/>
      <c r="J120" s="40"/>
    </row>
    <row r="121" spans="1:10" ht="27.75" customHeight="1" x14ac:dyDescent="0.2">
      <c r="A121" s="165" t="s">
        <v>677</v>
      </c>
      <c r="B121" s="38"/>
      <c r="C121" s="172" t="s">
        <v>65</v>
      </c>
      <c r="D121" s="137">
        <v>3.7490000000000001</v>
      </c>
      <c r="E121" s="138">
        <v>0.13300000000000001</v>
      </c>
      <c r="F121" s="139">
        <v>0.06</v>
      </c>
      <c r="G121" s="167">
        <v>2.5299999999999998</v>
      </c>
      <c r="H121" s="168"/>
      <c r="I121" s="170"/>
      <c r="J121" s="40"/>
    </row>
    <row r="122" spans="1:10" ht="27.75" customHeight="1" x14ac:dyDescent="0.2">
      <c r="A122" s="165" t="s">
        <v>197</v>
      </c>
      <c r="B122" s="38"/>
      <c r="C122" s="172">
        <v>4</v>
      </c>
      <c r="D122" s="137">
        <v>3.7490000000000001</v>
      </c>
      <c r="E122" s="138">
        <v>0.13300000000000001</v>
      </c>
      <c r="F122" s="139">
        <v>0.06</v>
      </c>
      <c r="G122" s="168"/>
      <c r="H122" s="168"/>
      <c r="I122" s="170"/>
      <c r="J122" s="40"/>
    </row>
    <row r="123" spans="1:10" ht="27.75" customHeight="1" x14ac:dyDescent="0.2">
      <c r="A123" s="165" t="s">
        <v>198</v>
      </c>
      <c r="B123" s="38"/>
      <c r="C123" s="172">
        <v>0</v>
      </c>
      <c r="D123" s="137">
        <v>2.5859999999999999</v>
      </c>
      <c r="E123" s="138">
        <v>8.6999999999999994E-2</v>
      </c>
      <c r="F123" s="139">
        <v>3.9E-2</v>
      </c>
      <c r="G123" s="167">
        <v>4.1100000000000003</v>
      </c>
      <c r="H123" s="167">
        <v>1.89</v>
      </c>
      <c r="I123" s="171">
        <v>1.89</v>
      </c>
      <c r="J123" s="39">
        <v>8.4000000000000005E-2</v>
      </c>
    </row>
    <row r="124" spans="1:10" ht="27.75" customHeight="1" x14ac:dyDescent="0.2">
      <c r="A124" s="165" t="s">
        <v>199</v>
      </c>
      <c r="B124" s="38"/>
      <c r="C124" s="172">
        <v>0</v>
      </c>
      <c r="D124" s="137">
        <v>2.5859999999999999</v>
      </c>
      <c r="E124" s="138">
        <v>8.6999999999999994E-2</v>
      </c>
      <c r="F124" s="139">
        <v>3.9E-2</v>
      </c>
      <c r="G124" s="167">
        <v>5.56</v>
      </c>
      <c r="H124" s="167">
        <v>1.89</v>
      </c>
      <c r="I124" s="171">
        <v>1.89</v>
      </c>
      <c r="J124" s="39">
        <v>8.4000000000000005E-2</v>
      </c>
    </row>
    <row r="125" spans="1:10" ht="27.75" customHeight="1" x14ac:dyDescent="0.2">
      <c r="A125" s="165" t="s">
        <v>200</v>
      </c>
      <c r="B125" s="38"/>
      <c r="C125" s="172">
        <v>0</v>
      </c>
      <c r="D125" s="137">
        <v>2.5859999999999999</v>
      </c>
      <c r="E125" s="138">
        <v>8.6999999999999994E-2</v>
      </c>
      <c r="F125" s="139">
        <v>3.9E-2</v>
      </c>
      <c r="G125" s="167">
        <v>6.48</v>
      </c>
      <c r="H125" s="167">
        <v>1.89</v>
      </c>
      <c r="I125" s="171">
        <v>1.89</v>
      </c>
      <c r="J125" s="39">
        <v>8.4000000000000005E-2</v>
      </c>
    </row>
    <row r="126" spans="1:10" ht="27.75" customHeight="1" x14ac:dyDescent="0.2">
      <c r="A126" s="165" t="s">
        <v>201</v>
      </c>
      <c r="B126" s="38"/>
      <c r="C126" s="172">
        <v>0</v>
      </c>
      <c r="D126" s="137">
        <v>2.5859999999999999</v>
      </c>
      <c r="E126" s="138">
        <v>8.6999999999999994E-2</v>
      </c>
      <c r="F126" s="139">
        <v>3.9E-2</v>
      </c>
      <c r="G126" s="167">
        <v>8.06</v>
      </c>
      <c r="H126" s="167">
        <v>1.89</v>
      </c>
      <c r="I126" s="171">
        <v>1.89</v>
      </c>
      <c r="J126" s="39">
        <v>8.4000000000000005E-2</v>
      </c>
    </row>
    <row r="127" spans="1:10" ht="27.75" customHeight="1" x14ac:dyDescent="0.2">
      <c r="A127" s="165" t="s">
        <v>202</v>
      </c>
      <c r="B127" s="38"/>
      <c r="C127" s="172">
        <v>0</v>
      </c>
      <c r="D127" s="137">
        <v>2.5859999999999999</v>
      </c>
      <c r="E127" s="138">
        <v>8.6999999999999994E-2</v>
      </c>
      <c r="F127" s="139">
        <v>3.9E-2</v>
      </c>
      <c r="G127" s="167">
        <v>12.64</v>
      </c>
      <c r="H127" s="167">
        <v>1.89</v>
      </c>
      <c r="I127" s="171">
        <v>1.89</v>
      </c>
      <c r="J127" s="39">
        <v>8.4000000000000005E-2</v>
      </c>
    </row>
    <row r="128" spans="1:10" ht="27.75" customHeight="1" x14ac:dyDescent="0.2">
      <c r="A128" s="165" t="s">
        <v>203</v>
      </c>
      <c r="B128" s="38"/>
      <c r="C128" s="172">
        <v>0</v>
      </c>
      <c r="D128" s="137">
        <v>2.4870000000000001</v>
      </c>
      <c r="E128" s="138">
        <v>7.5999999999999998E-2</v>
      </c>
      <c r="F128" s="139">
        <v>3.3000000000000002E-2</v>
      </c>
      <c r="G128" s="167">
        <v>5.04</v>
      </c>
      <c r="H128" s="167">
        <v>2.92</v>
      </c>
      <c r="I128" s="171">
        <v>2.92</v>
      </c>
      <c r="J128" s="39">
        <v>7.9000000000000001E-2</v>
      </c>
    </row>
    <row r="129" spans="1:10" ht="27.75" customHeight="1" x14ac:dyDescent="0.2">
      <c r="A129" s="165" t="s">
        <v>204</v>
      </c>
      <c r="B129" s="38"/>
      <c r="C129" s="172">
        <v>0</v>
      </c>
      <c r="D129" s="137">
        <v>2.4870000000000001</v>
      </c>
      <c r="E129" s="138">
        <v>7.5999999999999998E-2</v>
      </c>
      <c r="F129" s="139">
        <v>3.3000000000000002E-2</v>
      </c>
      <c r="G129" s="167">
        <v>7.26</v>
      </c>
      <c r="H129" s="167">
        <v>2.92</v>
      </c>
      <c r="I129" s="171">
        <v>2.92</v>
      </c>
      <c r="J129" s="39">
        <v>7.9000000000000001E-2</v>
      </c>
    </row>
    <row r="130" spans="1:10" ht="27.75" customHeight="1" x14ac:dyDescent="0.2">
      <c r="A130" s="165" t="s">
        <v>205</v>
      </c>
      <c r="B130" s="38"/>
      <c r="C130" s="172">
        <v>0</v>
      </c>
      <c r="D130" s="137">
        <v>2.4870000000000001</v>
      </c>
      <c r="E130" s="138">
        <v>7.5999999999999998E-2</v>
      </c>
      <c r="F130" s="139">
        <v>3.3000000000000002E-2</v>
      </c>
      <c r="G130" s="167">
        <v>8.65</v>
      </c>
      <c r="H130" s="167">
        <v>2.92</v>
      </c>
      <c r="I130" s="171">
        <v>2.92</v>
      </c>
      <c r="J130" s="39">
        <v>7.9000000000000001E-2</v>
      </c>
    </row>
    <row r="131" spans="1:10" ht="27.75" customHeight="1" x14ac:dyDescent="0.2">
      <c r="A131" s="165" t="s">
        <v>206</v>
      </c>
      <c r="B131" s="38"/>
      <c r="C131" s="172">
        <v>0</v>
      </c>
      <c r="D131" s="137">
        <v>2.4870000000000001</v>
      </c>
      <c r="E131" s="138">
        <v>7.5999999999999998E-2</v>
      </c>
      <c r="F131" s="139">
        <v>3.3000000000000002E-2</v>
      </c>
      <c r="G131" s="167">
        <v>11.05</v>
      </c>
      <c r="H131" s="167">
        <v>2.92</v>
      </c>
      <c r="I131" s="171">
        <v>2.92</v>
      </c>
      <c r="J131" s="39">
        <v>7.9000000000000001E-2</v>
      </c>
    </row>
    <row r="132" spans="1:10" ht="27.75" customHeight="1" x14ac:dyDescent="0.2">
      <c r="A132" s="165" t="s">
        <v>207</v>
      </c>
      <c r="B132" s="38"/>
      <c r="C132" s="172">
        <v>0</v>
      </c>
      <c r="D132" s="137">
        <v>2.4870000000000001</v>
      </c>
      <c r="E132" s="138">
        <v>7.5999999999999998E-2</v>
      </c>
      <c r="F132" s="139">
        <v>3.3000000000000002E-2</v>
      </c>
      <c r="G132" s="167">
        <v>18</v>
      </c>
      <c r="H132" s="167">
        <v>2.92</v>
      </c>
      <c r="I132" s="171">
        <v>2.92</v>
      </c>
      <c r="J132" s="39">
        <v>7.9000000000000001E-2</v>
      </c>
    </row>
    <row r="133" spans="1:10" ht="27.75" customHeight="1" x14ac:dyDescent="0.2">
      <c r="A133" s="165" t="s">
        <v>208</v>
      </c>
      <c r="B133" s="38"/>
      <c r="C133" s="172">
        <v>0</v>
      </c>
      <c r="D133" s="137">
        <v>2.3759999999999999</v>
      </c>
      <c r="E133" s="138">
        <v>6.8000000000000005E-2</v>
      </c>
      <c r="F133" s="139">
        <v>2.9000000000000001E-2</v>
      </c>
      <c r="G133" s="167">
        <v>61.71</v>
      </c>
      <c r="H133" s="167">
        <v>2.94</v>
      </c>
      <c r="I133" s="171">
        <v>2.94</v>
      </c>
      <c r="J133" s="39">
        <v>7.3999999999999996E-2</v>
      </c>
    </row>
    <row r="134" spans="1:10" ht="27.75" customHeight="1" x14ac:dyDescent="0.2">
      <c r="A134" s="165" t="s">
        <v>209</v>
      </c>
      <c r="B134" s="38"/>
      <c r="C134" s="172">
        <v>0</v>
      </c>
      <c r="D134" s="137">
        <v>2.3759999999999999</v>
      </c>
      <c r="E134" s="138">
        <v>6.8000000000000005E-2</v>
      </c>
      <c r="F134" s="139">
        <v>2.9000000000000001E-2</v>
      </c>
      <c r="G134" s="167">
        <v>77.430000000000007</v>
      </c>
      <c r="H134" s="167">
        <v>2.94</v>
      </c>
      <c r="I134" s="171">
        <v>2.94</v>
      </c>
      <c r="J134" s="39">
        <v>7.3999999999999996E-2</v>
      </c>
    </row>
    <row r="135" spans="1:10" ht="27.75" customHeight="1" x14ac:dyDescent="0.2">
      <c r="A135" s="165" t="s">
        <v>210</v>
      </c>
      <c r="B135" s="38"/>
      <c r="C135" s="172">
        <v>0</v>
      </c>
      <c r="D135" s="137">
        <v>2.3759999999999999</v>
      </c>
      <c r="E135" s="138">
        <v>6.8000000000000005E-2</v>
      </c>
      <c r="F135" s="139">
        <v>2.9000000000000001E-2</v>
      </c>
      <c r="G135" s="167">
        <v>101.2</v>
      </c>
      <c r="H135" s="167">
        <v>2.94</v>
      </c>
      <c r="I135" s="171">
        <v>2.94</v>
      </c>
      <c r="J135" s="39">
        <v>7.3999999999999996E-2</v>
      </c>
    </row>
    <row r="136" spans="1:10" ht="27.75" customHeight="1" x14ac:dyDescent="0.2">
      <c r="A136" s="165" t="s">
        <v>211</v>
      </c>
      <c r="B136" s="38"/>
      <c r="C136" s="172">
        <v>0</v>
      </c>
      <c r="D136" s="137">
        <v>2.3759999999999999</v>
      </c>
      <c r="E136" s="138">
        <v>6.8000000000000005E-2</v>
      </c>
      <c r="F136" s="139">
        <v>2.9000000000000001E-2</v>
      </c>
      <c r="G136" s="167">
        <v>124.78</v>
      </c>
      <c r="H136" s="167">
        <v>2.94</v>
      </c>
      <c r="I136" s="171">
        <v>2.94</v>
      </c>
      <c r="J136" s="39">
        <v>7.3999999999999996E-2</v>
      </c>
    </row>
    <row r="137" spans="1:10" ht="27.75" customHeight="1" x14ac:dyDescent="0.2">
      <c r="A137" s="165" t="s">
        <v>212</v>
      </c>
      <c r="B137" s="38"/>
      <c r="C137" s="172">
        <v>0</v>
      </c>
      <c r="D137" s="137">
        <v>2.3759999999999999</v>
      </c>
      <c r="E137" s="138">
        <v>6.8000000000000005E-2</v>
      </c>
      <c r="F137" s="139">
        <v>2.9000000000000001E-2</v>
      </c>
      <c r="G137" s="167">
        <v>228.02</v>
      </c>
      <c r="H137" s="167">
        <v>2.94</v>
      </c>
      <c r="I137" s="171">
        <v>2.94</v>
      </c>
      <c r="J137" s="39">
        <v>7.3999999999999996E-2</v>
      </c>
    </row>
    <row r="138" spans="1:10" ht="27.75" customHeight="1" x14ac:dyDescent="0.2">
      <c r="A138" s="165" t="s">
        <v>213</v>
      </c>
      <c r="B138" s="38"/>
      <c r="C138" s="172" t="s">
        <v>83</v>
      </c>
      <c r="D138" s="140">
        <v>11.661</v>
      </c>
      <c r="E138" s="141">
        <v>0.55300000000000005</v>
      </c>
      <c r="F138" s="139">
        <v>0.47199999999999998</v>
      </c>
      <c r="G138" s="168"/>
      <c r="H138" s="168"/>
      <c r="I138" s="170"/>
      <c r="J138" s="40"/>
    </row>
    <row r="139" spans="1:10" ht="27.75" customHeight="1" x14ac:dyDescent="0.2">
      <c r="A139" s="165" t="s">
        <v>214</v>
      </c>
      <c r="B139" s="38"/>
      <c r="C139" s="172">
        <v>0</v>
      </c>
      <c r="D139" s="137">
        <v>-4.3079999999999998</v>
      </c>
      <c r="E139" s="138">
        <v>-0.153</v>
      </c>
      <c r="F139" s="139">
        <v>-6.9000000000000006E-2</v>
      </c>
      <c r="G139" s="167">
        <v>0</v>
      </c>
      <c r="H139" s="168"/>
      <c r="I139" s="170"/>
      <c r="J139" s="40"/>
    </row>
    <row r="140" spans="1:10" ht="27.75" customHeight="1" x14ac:dyDescent="0.2">
      <c r="A140" s="165" t="s">
        <v>215</v>
      </c>
      <c r="B140" s="38"/>
      <c r="C140" s="172">
        <v>0</v>
      </c>
      <c r="D140" s="137">
        <v>-3.9369999999999998</v>
      </c>
      <c r="E140" s="138">
        <v>-0.13500000000000001</v>
      </c>
      <c r="F140" s="139">
        <v>-0.06</v>
      </c>
      <c r="G140" s="167">
        <v>0</v>
      </c>
      <c r="H140" s="168"/>
      <c r="I140" s="170"/>
      <c r="J140" s="40"/>
    </row>
    <row r="141" spans="1:10" ht="27.75" customHeight="1" x14ac:dyDescent="0.2">
      <c r="A141" s="165" t="s">
        <v>216</v>
      </c>
      <c r="B141" s="38"/>
      <c r="C141" s="172">
        <v>0</v>
      </c>
      <c r="D141" s="137">
        <v>-4.3079999999999998</v>
      </c>
      <c r="E141" s="138">
        <v>-0.153</v>
      </c>
      <c r="F141" s="139">
        <v>-6.9000000000000006E-2</v>
      </c>
      <c r="G141" s="167">
        <v>0</v>
      </c>
      <c r="H141" s="168"/>
      <c r="I141" s="170"/>
      <c r="J141" s="39">
        <v>0.14199999999999999</v>
      </c>
    </row>
    <row r="142" spans="1:10" ht="27.75" customHeight="1" x14ac:dyDescent="0.2">
      <c r="A142" s="165" t="s">
        <v>217</v>
      </c>
      <c r="B142" s="38"/>
      <c r="C142" s="172">
        <v>0</v>
      </c>
      <c r="D142" s="137">
        <v>-3.9369999999999998</v>
      </c>
      <c r="E142" s="138">
        <v>-0.13500000000000001</v>
      </c>
      <c r="F142" s="139">
        <v>-0.06</v>
      </c>
      <c r="G142" s="167">
        <v>0</v>
      </c>
      <c r="H142" s="168"/>
      <c r="I142" s="170"/>
      <c r="J142" s="39">
        <v>0.125</v>
      </c>
    </row>
    <row r="143" spans="1:10" ht="27.75" customHeight="1" x14ac:dyDescent="0.2">
      <c r="A143" s="165" t="s">
        <v>218</v>
      </c>
      <c r="B143" s="38"/>
      <c r="C143" s="172">
        <v>0</v>
      </c>
      <c r="D143" s="137">
        <v>-4.4489999999999998</v>
      </c>
      <c r="E143" s="138">
        <v>-0.13500000000000001</v>
      </c>
      <c r="F143" s="139">
        <v>-5.8999999999999997E-2</v>
      </c>
      <c r="G143" s="167">
        <v>7.41</v>
      </c>
      <c r="H143" s="168"/>
      <c r="I143" s="170"/>
      <c r="J143" s="39">
        <v>0.17799999999999999</v>
      </c>
    </row>
    <row r="144" spans="1:10" ht="27.75" customHeight="1" x14ac:dyDescent="0.2">
      <c r="A144" s="165" t="s">
        <v>678</v>
      </c>
      <c r="B144" s="38"/>
      <c r="C144" s="172" t="s">
        <v>63</v>
      </c>
      <c r="D144" s="137">
        <v>3.194</v>
      </c>
      <c r="E144" s="138">
        <v>0.113</v>
      </c>
      <c r="F144" s="139">
        <v>5.0999999999999997E-2</v>
      </c>
      <c r="G144" s="167">
        <v>1.17</v>
      </c>
      <c r="H144" s="168"/>
      <c r="I144" s="170"/>
      <c r="J144" s="40"/>
    </row>
    <row r="145" spans="1:10" ht="27.75" customHeight="1" x14ac:dyDescent="0.2">
      <c r="A145" s="165" t="s">
        <v>679</v>
      </c>
      <c r="B145" s="38"/>
      <c r="C145" s="172">
        <v>2</v>
      </c>
      <c r="D145" s="137">
        <v>3.194</v>
      </c>
      <c r="E145" s="138">
        <v>0.113</v>
      </c>
      <c r="F145" s="139">
        <v>5.0999999999999997E-2</v>
      </c>
      <c r="G145" s="168"/>
      <c r="H145" s="168"/>
      <c r="I145" s="170"/>
      <c r="J145" s="40"/>
    </row>
    <row r="146" spans="1:10" ht="27.75" customHeight="1" x14ac:dyDescent="0.2">
      <c r="A146" s="165" t="s">
        <v>680</v>
      </c>
      <c r="B146" s="38"/>
      <c r="C146" s="172" t="s">
        <v>65</v>
      </c>
      <c r="D146" s="137">
        <v>2.528</v>
      </c>
      <c r="E146" s="138">
        <v>0.09</v>
      </c>
      <c r="F146" s="139">
        <v>0.04</v>
      </c>
      <c r="G146" s="167">
        <v>1.22</v>
      </c>
      <c r="H146" s="168"/>
      <c r="I146" s="170"/>
      <c r="J146" s="40"/>
    </row>
    <row r="147" spans="1:10" ht="27.75" customHeight="1" x14ac:dyDescent="0.2">
      <c r="A147" s="165" t="s">
        <v>681</v>
      </c>
      <c r="B147" s="38"/>
      <c r="C147" s="172" t="s">
        <v>65</v>
      </c>
      <c r="D147" s="137">
        <v>2.528</v>
      </c>
      <c r="E147" s="138">
        <v>0.09</v>
      </c>
      <c r="F147" s="139">
        <v>0.04</v>
      </c>
      <c r="G147" s="167">
        <v>1.25</v>
      </c>
      <c r="H147" s="168"/>
      <c r="I147" s="170"/>
      <c r="J147" s="40"/>
    </row>
    <row r="148" spans="1:10" ht="27.75" customHeight="1" x14ac:dyDescent="0.2">
      <c r="A148" s="165" t="s">
        <v>682</v>
      </c>
      <c r="B148" s="38"/>
      <c r="C148" s="172" t="s">
        <v>65</v>
      </c>
      <c r="D148" s="137">
        <v>2.528</v>
      </c>
      <c r="E148" s="138">
        <v>0.09</v>
      </c>
      <c r="F148" s="139">
        <v>0.04</v>
      </c>
      <c r="G148" s="167">
        <v>1.3</v>
      </c>
      <c r="H148" s="168"/>
      <c r="I148" s="170"/>
      <c r="J148" s="40"/>
    </row>
    <row r="149" spans="1:10" ht="27.75" customHeight="1" x14ac:dyDescent="0.2">
      <c r="A149" s="165" t="s">
        <v>683</v>
      </c>
      <c r="B149" s="38"/>
      <c r="C149" s="172" t="s">
        <v>65</v>
      </c>
      <c r="D149" s="137">
        <v>2.528</v>
      </c>
      <c r="E149" s="138">
        <v>0.09</v>
      </c>
      <c r="F149" s="139">
        <v>0.04</v>
      </c>
      <c r="G149" s="167">
        <v>1.39</v>
      </c>
      <c r="H149" s="168"/>
      <c r="I149" s="170"/>
      <c r="J149" s="40"/>
    </row>
    <row r="150" spans="1:10" ht="27.75" customHeight="1" x14ac:dyDescent="0.2">
      <c r="A150" s="165" t="s">
        <v>684</v>
      </c>
      <c r="B150" s="38"/>
      <c r="C150" s="172" t="s">
        <v>65</v>
      </c>
      <c r="D150" s="137">
        <v>2.528</v>
      </c>
      <c r="E150" s="138">
        <v>0.09</v>
      </c>
      <c r="F150" s="139">
        <v>0.04</v>
      </c>
      <c r="G150" s="167">
        <v>1.7</v>
      </c>
      <c r="H150" s="168"/>
      <c r="I150" s="170"/>
      <c r="J150" s="40"/>
    </row>
    <row r="151" spans="1:10" ht="27.75" customHeight="1" x14ac:dyDescent="0.2">
      <c r="A151" s="165" t="s">
        <v>219</v>
      </c>
      <c r="B151" s="38"/>
      <c r="C151" s="172">
        <v>4</v>
      </c>
      <c r="D151" s="137">
        <v>2.528</v>
      </c>
      <c r="E151" s="138">
        <v>0.09</v>
      </c>
      <c r="F151" s="139">
        <v>0.04</v>
      </c>
      <c r="G151" s="168"/>
      <c r="H151" s="168"/>
      <c r="I151" s="170"/>
      <c r="J151" s="40"/>
    </row>
    <row r="152" spans="1:10" ht="27.75" customHeight="1" x14ac:dyDescent="0.2">
      <c r="A152" s="165" t="s">
        <v>220</v>
      </c>
      <c r="B152" s="38"/>
      <c r="C152" s="172">
        <v>0</v>
      </c>
      <c r="D152" s="137">
        <v>1.744</v>
      </c>
      <c r="E152" s="138">
        <v>5.8999999999999997E-2</v>
      </c>
      <c r="F152" s="139">
        <v>2.5999999999999999E-2</v>
      </c>
      <c r="G152" s="167">
        <v>2.76</v>
      </c>
      <c r="H152" s="167">
        <v>1.28</v>
      </c>
      <c r="I152" s="171">
        <v>1.28</v>
      </c>
      <c r="J152" s="39">
        <v>5.7000000000000002E-2</v>
      </c>
    </row>
    <row r="153" spans="1:10" ht="27.75" customHeight="1" x14ac:dyDescent="0.2">
      <c r="A153" s="165" t="s">
        <v>221</v>
      </c>
      <c r="B153" s="38"/>
      <c r="C153" s="172">
        <v>0</v>
      </c>
      <c r="D153" s="137">
        <v>1.744</v>
      </c>
      <c r="E153" s="138">
        <v>5.8999999999999997E-2</v>
      </c>
      <c r="F153" s="139">
        <v>2.5999999999999999E-2</v>
      </c>
      <c r="G153" s="167">
        <v>3.74</v>
      </c>
      <c r="H153" s="167">
        <v>1.28</v>
      </c>
      <c r="I153" s="171">
        <v>1.28</v>
      </c>
      <c r="J153" s="39">
        <v>5.7000000000000002E-2</v>
      </c>
    </row>
    <row r="154" spans="1:10" ht="27.75" customHeight="1" x14ac:dyDescent="0.2">
      <c r="A154" s="165" t="s">
        <v>222</v>
      </c>
      <c r="B154" s="38"/>
      <c r="C154" s="172">
        <v>0</v>
      </c>
      <c r="D154" s="137">
        <v>1.744</v>
      </c>
      <c r="E154" s="138">
        <v>5.8999999999999997E-2</v>
      </c>
      <c r="F154" s="139">
        <v>2.5999999999999999E-2</v>
      </c>
      <c r="G154" s="167">
        <v>4.3600000000000003</v>
      </c>
      <c r="H154" s="167">
        <v>1.28</v>
      </c>
      <c r="I154" s="171">
        <v>1.28</v>
      </c>
      <c r="J154" s="39">
        <v>5.7000000000000002E-2</v>
      </c>
    </row>
    <row r="155" spans="1:10" ht="27.75" customHeight="1" x14ac:dyDescent="0.2">
      <c r="A155" s="165" t="s">
        <v>223</v>
      </c>
      <c r="B155" s="38"/>
      <c r="C155" s="172">
        <v>0</v>
      </c>
      <c r="D155" s="137">
        <v>1.744</v>
      </c>
      <c r="E155" s="138">
        <v>5.8999999999999997E-2</v>
      </c>
      <c r="F155" s="139">
        <v>2.5999999999999999E-2</v>
      </c>
      <c r="G155" s="167">
        <v>5.42</v>
      </c>
      <c r="H155" s="167">
        <v>1.28</v>
      </c>
      <c r="I155" s="171">
        <v>1.28</v>
      </c>
      <c r="J155" s="39">
        <v>5.7000000000000002E-2</v>
      </c>
    </row>
    <row r="156" spans="1:10" ht="27.75" customHeight="1" x14ac:dyDescent="0.2">
      <c r="A156" s="165" t="s">
        <v>224</v>
      </c>
      <c r="B156" s="38"/>
      <c r="C156" s="172">
        <v>0</v>
      </c>
      <c r="D156" s="137">
        <v>1.744</v>
      </c>
      <c r="E156" s="138">
        <v>5.8999999999999997E-2</v>
      </c>
      <c r="F156" s="139">
        <v>2.5999999999999999E-2</v>
      </c>
      <c r="G156" s="167">
        <v>8.51</v>
      </c>
      <c r="H156" s="167">
        <v>1.28</v>
      </c>
      <c r="I156" s="171">
        <v>1.28</v>
      </c>
      <c r="J156" s="39">
        <v>5.7000000000000002E-2</v>
      </c>
    </row>
    <row r="157" spans="1:10" ht="27.75" customHeight="1" x14ac:dyDescent="0.2">
      <c r="A157" s="165" t="s">
        <v>225</v>
      </c>
      <c r="B157" s="38"/>
      <c r="C157" s="172">
        <v>0</v>
      </c>
      <c r="D157" s="137">
        <v>1.677</v>
      </c>
      <c r="E157" s="138">
        <v>5.0999999999999997E-2</v>
      </c>
      <c r="F157" s="139">
        <v>2.1999999999999999E-2</v>
      </c>
      <c r="G157" s="167">
        <v>3.39</v>
      </c>
      <c r="H157" s="167">
        <v>1.97</v>
      </c>
      <c r="I157" s="171">
        <v>1.97</v>
      </c>
      <c r="J157" s="39">
        <v>5.2999999999999999E-2</v>
      </c>
    </row>
    <row r="158" spans="1:10" ht="27.75" customHeight="1" x14ac:dyDescent="0.2">
      <c r="A158" s="165" t="s">
        <v>226</v>
      </c>
      <c r="B158" s="38"/>
      <c r="C158" s="172">
        <v>0</v>
      </c>
      <c r="D158" s="137">
        <v>1.677</v>
      </c>
      <c r="E158" s="138">
        <v>5.0999999999999997E-2</v>
      </c>
      <c r="F158" s="139">
        <v>2.1999999999999999E-2</v>
      </c>
      <c r="G158" s="167">
        <v>4.8899999999999997</v>
      </c>
      <c r="H158" s="167">
        <v>1.97</v>
      </c>
      <c r="I158" s="171">
        <v>1.97</v>
      </c>
      <c r="J158" s="39">
        <v>5.2999999999999999E-2</v>
      </c>
    </row>
    <row r="159" spans="1:10" ht="27.75" customHeight="1" x14ac:dyDescent="0.2">
      <c r="A159" s="165" t="s">
        <v>227</v>
      </c>
      <c r="B159" s="38"/>
      <c r="C159" s="172">
        <v>0</v>
      </c>
      <c r="D159" s="137">
        <v>1.677</v>
      </c>
      <c r="E159" s="138">
        <v>5.0999999999999997E-2</v>
      </c>
      <c r="F159" s="139">
        <v>2.1999999999999999E-2</v>
      </c>
      <c r="G159" s="167">
        <v>5.83</v>
      </c>
      <c r="H159" s="167">
        <v>1.97</v>
      </c>
      <c r="I159" s="171">
        <v>1.97</v>
      </c>
      <c r="J159" s="39">
        <v>5.2999999999999999E-2</v>
      </c>
    </row>
    <row r="160" spans="1:10" ht="27.75" customHeight="1" x14ac:dyDescent="0.2">
      <c r="A160" s="165" t="s">
        <v>228</v>
      </c>
      <c r="B160" s="38"/>
      <c r="C160" s="172">
        <v>0</v>
      </c>
      <c r="D160" s="137">
        <v>1.677</v>
      </c>
      <c r="E160" s="138">
        <v>5.0999999999999997E-2</v>
      </c>
      <c r="F160" s="139">
        <v>2.1999999999999999E-2</v>
      </c>
      <c r="G160" s="167">
        <v>7.44</v>
      </c>
      <c r="H160" s="167">
        <v>1.97</v>
      </c>
      <c r="I160" s="171">
        <v>1.97</v>
      </c>
      <c r="J160" s="39">
        <v>5.2999999999999999E-2</v>
      </c>
    </row>
    <row r="161" spans="1:10" ht="27.75" customHeight="1" x14ac:dyDescent="0.2">
      <c r="A161" s="165" t="s">
        <v>229</v>
      </c>
      <c r="B161" s="38"/>
      <c r="C161" s="172">
        <v>0</v>
      </c>
      <c r="D161" s="137">
        <v>1.677</v>
      </c>
      <c r="E161" s="138">
        <v>5.0999999999999997E-2</v>
      </c>
      <c r="F161" s="139">
        <v>2.1999999999999999E-2</v>
      </c>
      <c r="G161" s="167">
        <v>12.13</v>
      </c>
      <c r="H161" s="167">
        <v>1.97</v>
      </c>
      <c r="I161" s="171">
        <v>1.97</v>
      </c>
      <c r="J161" s="39">
        <v>5.2999999999999999E-2</v>
      </c>
    </row>
    <row r="162" spans="1:10" ht="27.75" customHeight="1" x14ac:dyDescent="0.2">
      <c r="A162" s="165" t="s">
        <v>230</v>
      </c>
      <c r="B162" s="38"/>
      <c r="C162" s="172">
        <v>0</v>
      </c>
      <c r="D162" s="137">
        <v>1.6020000000000001</v>
      </c>
      <c r="E162" s="138">
        <v>4.5999999999999999E-2</v>
      </c>
      <c r="F162" s="139">
        <v>0.02</v>
      </c>
      <c r="G162" s="167">
        <v>41.6</v>
      </c>
      <c r="H162" s="167">
        <v>1.98</v>
      </c>
      <c r="I162" s="171">
        <v>1.98</v>
      </c>
      <c r="J162" s="39">
        <v>0.05</v>
      </c>
    </row>
    <row r="163" spans="1:10" ht="27.75" customHeight="1" x14ac:dyDescent="0.2">
      <c r="A163" s="165" t="s">
        <v>231</v>
      </c>
      <c r="B163" s="38"/>
      <c r="C163" s="172">
        <v>0</v>
      </c>
      <c r="D163" s="137">
        <v>1.6020000000000001</v>
      </c>
      <c r="E163" s="138">
        <v>4.5999999999999999E-2</v>
      </c>
      <c r="F163" s="139">
        <v>0.02</v>
      </c>
      <c r="G163" s="167">
        <v>52.2</v>
      </c>
      <c r="H163" s="167">
        <v>1.98</v>
      </c>
      <c r="I163" s="171">
        <v>1.98</v>
      </c>
      <c r="J163" s="39">
        <v>0.05</v>
      </c>
    </row>
    <row r="164" spans="1:10" ht="27.75" customHeight="1" x14ac:dyDescent="0.2">
      <c r="A164" s="165" t="s">
        <v>232</v>
      </c>
      <c r="B164" s="38"/>
      <c r="C164" s="172">
        <v>0</v>
      </c>
      <c r="D164" s="137">
        <v>1.6020000000000001</v>
      </c>
      <c r="E164" s="138">
        <v>4.5999999999999999E-2</v>
      </c>
      <c r="F164" s="139">
        <v>0.02</v>
      </c>
      <c r="G164" s="167">
        <v>68.23</v>
      </c>
      <c r="H164" s="167">
        <v>1.98</v>
      </c>
      <c r="I164" s="171">
        <v>1.98</v>
      </c>
      <c r="J164" s="39">
        <v>0.05</v>
      </c>
    </row>
    <row r="165" spans="1:10" ht="27.75" customHeight="1" x14ac:dyDescent="0.2">
      <c r="A165" s="165" t="s">
        <v>233</v>
      </c>
      <c r="B165" s="38"/>
      <c r="C165" s="172">
        <v>0</v>
      </c>
      <c r="D165" s="137">
        <v>1.6020000000000001</v>
      </c>
      <c r="E165" s="138">
        <v>4.5999999999999999E-2</v>
      </c>
      <c r="F165" s="139">
        <v>0.02</v>
      </c>
      <c r="G165" s="167">
        <v>84.13</v>
      </c>
      <c r="H165" s="167">
        <v>1.98</v>
      </c>
      <c r="I165" s="171">
        <v>1.98</v>
      </c>
      <c r="J165" s="39">
        <v>0.05</v>
      </c>
    </row>
    <row r="166" spans="1:10" ht="27.75" customHeight="1" x14ac:dyDescent="0.2">
      <c r="A166" s="165" t="s">
        <v>234</v>
      </c>
      <c r="B166" s="38"/>
      <c r="C166" s="172">
        <v>0</v>
      </c>
      <c r="D166" s="137">
        <v>1.6020000000000001</v>
      </c>
      <c r="E166" s="138">
        <v>4.5999999999999999E-2</v>
      </c>
      <c r="F166" s="139">
        <v>0.02</v>
      </c>
      <c r="G166" s="167">
        <v>153.74</v>
      </c>
      <c r="H166" s="167">
        <v>1.98</v>
      </c>
      <c r="I166" s="171">
        <v>1.98</v>
      </c>
      <c r="J166" s="39">
        <v>0.05</v>
      </c>
    </row>
    <row r="167" spans="1:10" ht="27.75" customHeight="1" x14ac:dyDescent="0.2">
      <c r="A167" s="165" t="s">
        <v>235</v>
      </c>
      <c r="B167" s="38"/>
      <c r="C167" s="172" t="s">
        <v>83</v>
      </c>
      <c r="D167" s="140">
        <v>7.8630000000000004</v>
      </c>
      <c r="E167" s="141">
        <v>0.373</v>
      </c>
      <c r="F167" s="139">
        <v>0.318</v>
      </c>
      <c r="G167" s="168"/>
      <c r="H167" s="168"/>
      <c r="I167" s="170"/>
      <c r="J167" s="40"/>
    </row>
    <row r="168" spans="1:10" ht="27.75" customHeight="1" x14ac:dyDescent="0.2">
      <c r="A168" s="165" t="s">
        <v>236</v>
      </c>
      <c r="B168" s="38"/>
      <c r="C168" s="172">
        <v>0</v>
      </c>
      <c r="D168" s="137">
        <v>-2.9049999999999998</v>
      </c>
      <c r="E168" s="138">
        <v>-0.10299999999999999</v>
      </c>
      <c r="F168" s="139">
        <v>-4.5999999999999999E-2</v>
      </c>
      <c r="G168" s="167">
        <v>0</v>
      </c>
      <c r="H168" s="168"/>
      <c r="I168" s="170"/>
      <c r="J168" s="40"/>
    </row>
    <row r="169" spans="1:10" ht="27.75" customHeight="1" x14ac:dyDescent="0.2">
      <c r="A169" s="165" t="s">
        <v>237</v>
      </c>
      <c r="B169" s="38"/>
      <c r="C169" s="172">
        <v>0</v>
      </c>
      <c r="D169" s="137">
        <v>-2.6549999999999998</v>
      </c>
      <c r="E169" s="138">
        <v>-9.0999999999999998E-2</v>
      </c>
      <c r="F169" s="139">
        <v>-4.1000000000000002E-2</v>
      </c>
      <c r="G169" s="167">
        <v>0</v>
      </c>
      <c r="H169" s="168"/>
      <c r="I169" s="170"/>
      <c r="J169" s="40"/>
    </row>
    <row r="170" spans="1:10" ht="27.75" customHeight="1" x14ac:dyDescent="0.2">
      <c r="A170" s="165" t="s">
        <v>238</v>
      </c>
      <c r="B170" s="38"/>
      <c r="C170" s="172">
        <v>0</v>
      </c>
      <c r="D170" s="137">
        <v>-2.9049999999999998</v>
      </c>
      <c r="E170" s="138">
        <v>-0.10299999999999999</v>
      </c>
      <c r="F170" s="139">
        <v>-4.5999999999999999E-2</v>
      </c>
      <c r="G170" s="167">
        <v>0</v>
      </c>
      <c r="H170" s="168"/>
      <c r="I170" s="170"/>
      <c r="J170" s="39">
        <v>9.6000000000000002E-2</v>
      </c>
    </row>
    <row r="171" spans="1:10" ht="27.75" customHeight="1" x14ac:dyDescent="0.2">
      <c r="A171" s="165" t="s">
        <v>239</v>
      </c>
      <c r="B171" s="38"/>
      <c r="C171" s="172">
        <v>0</v>
      </c>
      <c r="D171" s="137">
        <v>-2.6549999999999998</v>
      </c>
      <c r="E171" s="138">
        <v>-9.0999999999999998E-2</v>
      </c>
      <c r="F171" s="139">
        <v>-4.1000000000000002E-2</v>
      </c>
      <c r="G171" s="167">
        <v>0</v>
      </c>
      <c r="H171" s="168"/>
      <c r="I171" s="170"/>
      <c r="J171" s="39">
        <v>8.4000000000000005E-2</v>
      </c>
    </row>
    <row r="172" spans="1:10" ht="27.75" customHeight="1" x14ac:dyDescent="0.2">
      <c r="A172" s="165" t="s">
        <v>240</v>
      </c>
      <c r="B172" s="38"/>
      <c r="C172" s="172">
        <v>0</v>
      </c>
      <c r="D172" s="137">
        <v>-3</v>
      </c>
      <c r="E172" s="138">
        <v>-9.0999999999999998E-2</v>
      </c>
      <c r="F172" s="139">
        <v>-0.04</v>
      </c>
      <c r="G172" s="167">
        <v>4.99</v>
      </c>
      <c r="H172" s="168"/>
      <c r="I172" s="170"/>
      <c r="J172" s="39">
        <v>0.12</v>
      </c>
    </row>
    <row r="173" spans="1:10" ht="27.75" customHeight="1" x14ac:dyDescent="0.2">
      <c r="A173" s="165" t="s">
        <v>685</v>
      </c>
      <c r="B173" s="38"/>
      <c r="C173" s="172" t="s">
        <v>63</v>
      </c>
      <c r="D173" s="137">
        <v>0.79300000000000004</v>
      </c>
      <c r="E173" s="138">
        <v>2.8000000000000001E-2</v>
      </c>
      <c r="F173" s="139">
        <v>1.2999999999999999E-2</v>
      </c>
      <c r="G173" s="167">
        <v>0.27</v>
      </c>
      <c r="H173" s="168"/>
      <c r="I173" s="170"/>
      <c r="J173" s="40"/>
    </row>
    <row r="174" spans="1:10" ht="27.75" customHeight="1" x14ac:dyDescent="0.2">
      <c r="A174" s="165" t="s">
        <v>686</v>
      </c>
      <c r="B174" s="38"/>
      <c r="C174" s="172">
        <v>2</v>
      </c>
      <c r="D174" s="137">
        <v>0.79300000000000004</v>
      </c>
      <c r="E174" s="138">
        <v>2.8000000000000001E-2</v>
      </c>
      <c r="F174" s="139">
        <v>1.2999999999999999E-2</v>
      </c>
      <c r="G174" s="168"/>
      <c r="H174" s="168"/>
      <c r="I174" s="170"/>
      <c r="J174" s="40"/>
    </row>
    <row r="175" spans="1:10" ht="27.75" customHeight="1" x14ac:dyDescent="0.2">
      <c r="A175" s="165" t="s">
        <v>687</v>
      </c>
      <c r="B175" s="38"/>
      <c r="C175" s="172" t="s">
        <v>65</v>
      </c>
      <c r="D175" s="137">
        <v>0.628</v>
      </c>
      <c r="E175" s="138">
        <v>2.1999999999999999E-2</v>
      </c>
      <c r="F175" s="139">
        <v>0.01</v>
      </c>
      <c r="G175" s="167">
        <v>0.28000000000000003</v>
      </c>
      <c r="H175" s="168"/>
      <c r="I175" s="170"/>
      <c r="J175" s="40"/>
    </row>
    <row r="176" spans="1:10" ht="27.75" customHeight="1" x14ac:dyDescent="0.2">
      <c r="A176" s="165" t="s">
        <v>688</v>
      </c>
      <c r="B176" s="38"/>
      <c r="C176" s="172" t="s">
        <v>65</v>
      </c>
      <c r="D176" s="137">
        <v>0.628</v>
      </c>
      <c r="E176" s="138">
        <v>2.1999999999999999E-2</v>
      </c>
      <c r="F176" s="139">
        <v>0.01</v>
      </c>
      <c r="G176" s="167">
        <v>0.28999999999999998</v>
      </c>
      <c r="H176" s="168"/>
      <c r="I176" s="170"/>
      <c r="J176" s="40"/>
    </row>
    <row r="177" spans="1:10" ht="27.75" customHeight="1" x14ac:dyDescent="0.2">
      <c r="A177" s="165" t="s">
        <v>689</v>
      </c>
      <c r="B177" s="38"/>
      <c r="C177" s="172" t="s">
        <v>65</v>
      </c>
      <c r="D177" s="137">
        <v>0.628</v>
      </c>
      <c r="E177" s="138">
        <v>2.1999999999999999E-2</v>
      </c>
      <c r="F177" s="139">
        <v>0.01</v>
      </c>
      <c r="G177" s="167">
        <v>0.3</v>
      </c>
      <c r="H177" s="168"/>
      <c r="I177" s="170"/>
      <c r="J177" s="40"/>
    </row>
    <row r="178" spans="1:10" ht="27.75" customHeight="1" x14ac:dyDescent="0.2">
      <c r="A178" s="165" t="s">
        <v>690</v>
      </c>
      <c r="B178" s="38"/>
      <c r="C178" s="172" t="s">
        <v>65</v>
      </c>
      <c r="D178" s="137">
        <v>0.628</v>
      </c>
      <c r="E178" s="138">
        <v>2.1999999999999999E-2</v>
      </c>
      <c r="F178" s="139">
        <v>0.01</v>
      </c>
      <c r="G178" s="167">
        <v>0.33</v>
      </c>
      <c r="H178" s="168"/>
      <c r="I178" s="170"/>
      <c r="J178" s="40"/>
    </row>
    <row r="179" spans="1:10" ht="27.75" customHeight="1" x14ac:dyDescent="0.2">
      <c r="A179" s="165" t="s">
        <v>691</v>
      </c>
      <c r="B179" s="38"/>
      <c r="C179" s="172" t="s">
        <v>65</v>
      </c>
      <c r="D179" s="137">
        <v>0.628</v>
      </c>
      <c r="E179" s="138">
        <v>2.1999999999999999E-2</v>
      </c>
      <c r="F179" s="139">
        <v>0.01</v>
      </c>
      <c r="G179" s="167">
        <v>0.4</v>
      </c>
      <c r="H179" s="168"/>
      <c r="I179" s="170"/>
      <c r="J179" s="40"/>
    </row>
    <row r="180" spans="1:10" ht="27.75" customHeight="1" x14ac:dyDescent="0.2">
      <c r="A180" s="165" t="s">
        <v>241</v>
      </c>
      <c r="B180" s="38"/>
      <c r="C180" s="172">
        <v>4</v>
      </c>
      <c r="D180" s="137">
        <v>0.628</v>
      </c>
      <c r="E180" s="138">
        <v>2.1999999999999999E-2</v>
      </c>
      <c r="F180" s="139">
        <v>0.01</v>
      </c>
      <c r="G180" s="168"/>
      <c r="H180" s="168"/>
      <c r="I180" s="170"/>
      <c r="J180" s="40"/>
    </row>
    <row r="181" spans="1:10" ht="27.75" customHeight="1" x14ac:dyDescent="0.2">
      <c r="A181" s="165" t="s">
        <v>242</v>
      </c>
      <c r="B181" s="38"/>
      <c r="C181" s="172">
        <v>0</v>
      </c>
      <c r="D181" s="137">
        <v>0.433</v>
      </c>
      <c r="E181" s="138">
        <v>1.4999999999999999E-2</v>
      </c>
      <c r="F181" s="139">
        <v>7.0000000000000001E-3</v>
      </c>
      <c r="G181" s="167">
        <v>0.67</v>
      </c>
      <c r="H181" s="167">
        <v>0.32</v>
      </c>
      <c r="I181" s="171">
        <v>0.32</v>
      </c>
      <c r="J181" s="39">
        <v>1.4E-2</v>
      </c>
    </row>
    <row r="182" spans="1:10" ht="27.75" customHeight="1" x14ac:dyDescent="0.2">
      <c r="A182" s="165" t="s">
        <v>243</v>
      </c>
      <c r="B182" s="38"/>
      <c r="C182" s="172">
        <v>0</v>
      </c>
      <c r="D182" s="137">
        <v>0.433</v>
      </c>
      <c r="E182" s="138">
        <v>1.4999999999999999E-2</v>
      </c>
      <c r="F182" s="139">
        <v>7.0000000000000001E-3</v>
      </c>
      <c r="G182" s="167">
        <v>0.91</v>
      </c>
      <c r="H182" s="167">
        <v>0.32</v>
      </c>
      <c r="I182" s="171">
        <v>0.32</v>
      </c>
      <c r="J182" s="39">
        <v>1.4E-2</v>
      </c>
    </row>
    <row r="183" spans="1:10" ht="27.75" customHeight="1" x14ac:dyDescent="0.2">
      <c r="A183" s="165" t="s">
        <v>244</v>
      </c>
      <c r="B183" s="38"/>
      <c r="C183" s="172">
        <v>0</v>
      </c>
      <c r="D183" s="137">
        <v>0.433</v>
      </c>
      <c r="E183" s="138">
        <v>1.4999999999999999E-2</v>
      </c>
      <c r="F183" s="139">
        <v>7.0000000000000001E-3</v>
      </c>
      <c r="G183" s="167">
        <v>1.07</v>
      </c>
      <c r="H183" s="167">
        <v>0.32</v>
      </c>
      <c r="I183" s="171">
        <v>0.32</v>
      </c>
      <c r="J183" s="39">
        <v>1.4E-2</v>
      </c>
    </row>
    <row r="184" spans="1:10" ht="27.75" customHeight="1" x14ac:dyDescent="0.2">
      <c r="A184" s="165" t="s">
        <v>245</v>
      </c>
      <c r="B184" s="38"/>
      <c r="C184" s="172">
        <v>0</v>
      </c>
      <c r="D184" s="137">
        <v>0.433</v>
      </c>
      <c r="E184" s="138">
        <v>1.4999999999999999E-2</v>
      </c>
      <c r="F184" s="139">
        <v>7.0000000000000001E-3</v>
      </c>
      <c r="G184" s="167">
        <v>1.33</v>
      </c>
      <c r="H184" s="167">
        <v>0.32</v>
      </c>
      <c r="I184" s="171">
        <v>0.32</v>
      </c>
      <c r="J184" s="39">
        <v>1.4E-2</v>
      </c>
    </row>
    <row r="185" spans="1:10" ht="27.75" customHeight="1" x14ac:dyDescent="0.2">
      <c r="A185" s="165" t="s">
        <v>246</v>
      </c>
      <c r="B185" s="38"/>
      <c r="C185" s="172">
        <v>0</v>
      </c>
      <c r="D185" s="137">
        <v>0.433</v>
      </c>
      <c r="E185" s="138">
        <v>1.4999999999999999E-2</v>
      </c>
      <c r="F185" s="139">
        <v>7.0000000000000001E-3</v>
      </c>
      <c r="G185" s="167">
        <v>2.1</v>
      </c>
      <c r="H185" s="167">
        <v>0.32</v>
      </c>
      <c r="I185" s="171">
        <v>0.32</v>
      </c>
      <c r="J185" s="39">
        <v>1.4E-2</v>
      </c>
    </row>
    <row r="186" spans="1:10" ht="27.75" customHeight="1" x14ac:dyDescent="0.2">
      <c r="A186" s="165" t="s">
        <v>247</v>
      </c>
      <c r="B186" s="38"/>
      <c r="C186" s="172">
        <v>0</v>
      </c>
      <c r="D186" s="137">
        <v>0.41599999999999998</v>
      </c>
      <c r="E186" s="138">
        <v>1.2999999999999999E-2</v>
      </c>
      <c r="F186" s="139">
        <v>6.0000000000000001E-3</v>
      </c>
      <c r="G186" s="167">
        <v>0.82</v>
      </c>
      <c r="H186" s="167">
        <v>0.49</v>
      </c>
      <c r="I186" s="171">
        <v>0.49</v>
      </c>
      <c r="J186" s="39">
        <v>1.2999999999999999E-2</v>
      </c>
    </row>
    <row r="187" spans="1:10" ht="27.75" customHeight="1" x14ac:dyDescent="0.2">
      <c r="A187" s="165" t="s">
        <v>248</v>
      </c>
      <c r="B187" s="38"/>
      <c r="C187" s="172">
        <v>0</v>
      </c>
      <c r="D187" s="137">
        <v>0.41599999999999998</v>
      </c>
      <c r="E187" s="138">
        <v>1.2999999999999999E-2</v>
      </c>
      <c r="F187" s="139">
        <v>6.0000000000000001E-3</v>
      </c>
      <c r="G187" s="167">
        <v>1.2</v>
      </c>
      <c r="H187" s="167">
        <v>0.49</v>
      </c>
      <c r="I187" s="171">
        <v>0.49</v>
      </c>
      <c r="J187" s="39">
        <v>1.2999999999999999E-2</v>
      </c>
    </row>
    <row r="188" spans="1:10" ht="27.75" customHeight="1" x14ac:dyDescent="0.2">
      <c r="A188" s="165" t="s">
        <v>249</v>
      </c>
      <c r="B188" s="38"/>
      <c r="C188" s="172">
        <v>0</v>
      </c>
      <c r="D188" s="137">
        <v>0.41599999999999998</v>
      </c>
      <c r="E188" s="138">
        <v>1.2999999999999999E-2</v>
      </c>
      <c r="F188" s="139">
        <v>6.0000000000000001E-3</v>
      </c>
      <c r="G188" s="167">
        <v>1.43</v>
      </c>
      <c r="H188" s="167">
        <v>0.49</v>
      </c>
      <c r="I188" s="171">
        <v>0.49</v>
      </c>
      <c r="J188" s="39">
        <v>1.2999999999999999E-2</v>
      </c>
    </row>
    <row r="189" spans="1:10" ht="27.75" customHeight="1" x14ac:dyDescent="0.2">
      <c r="A189" s="165" t="s">
        <v>250</v>
      </c>
      <c r="B189" s="38"/>
      <c r="C189" s="172">
        <v>0</v>
      </c>
      <c r="D189" s="137">
        <v>0.41599999999999998</v>
      </c>
      <c r="E189" s="138">
        <v>1.2999999999999999E-2</v>
      </c>
      <c r="F189" s="139">
        <v>6.0000000000000001E-3</v>
      </c>
      <c r="G189" s="167">
        <v>1.83</v>
      </c>
      <c r="H189" s="167">
        <v>0.49</v>
      </c>
      <c r="I189" s="171">
        <v>0.49</v>
      </c>
      <c r="J189" s="39">
        <v>1.2999999999999999E-2</v>
      </c>
    </row>
    <row r="190" spans="1:10" ht="27.75" customHeight="1" x14ac:dyDescent="0.2">
      <c r="A190" s="165" t="s">
        <v>251</v>
      </c>
      <c r="B190" s="38"/>
      <c r="C190" s="172">
        <v>0</v>
      </c>
      <c r="D190" s="137">
        <v>0.41599999999999998</v>
      </c>
      <c r="E190" s="138">
        <v>1.2999999999999999E-2</v>
      </c>
      <c r="F190" s="139">
        <v>6.0000000000000001E-3</v>
      </c>
      <c r="G190" s="167">
        <v>2.99</v>
      </c>
      <c r="H190" s="167">
        <v>0.49</v>
      </c>
      <c r="I190" s="171">
        <v>0.49</v>
      </c>
      <c r="J190" s="39">
        <v>1.2999999999999999E-2</v>
      </c>
    </row>
    <row r="191" spans="1:10" ht="27.75" customHeight="1" x14ac:dyDescent="0.2">
      <c r="A191" s="165" t="s">
        <v>252</v>
      </c>
      <c r="B191" s="38"/>
      <c r="C191" s="172">
        <v>0</v>
      </c>
      <c r="D191" s="137">
        <v>0.39800000000000002</v>
      </c>
      <c r="E191" s="138">
        <v>1.0999999999999999E-2</v>
      </c>
      <c r="F191" s="139">
        <v>5.0000000000000001E-3</v>
      </c>
      <c r="G191" s="167">
        <v>10.31</v>
      </c>
      <c r="H191" s="167">
        <v>0.49</v>
      </c>
      <c r="I191" s="171">
        <v>0.49</v>
      </c>
      <c r="J191" s="39">
        <v>1.2E-2</v>
      </c>
    </row>
    <row r="192" spans="1:10" ht="27.75" customHeight="1" x14ac:dyDescent="0.2">
      <c r="A192" s="165" t="s">
        <v>253</v>
      </c>
      <c r="B192" s="38"/>
      <c r="C192" s="172">
        <v>0</v>
      </c>
      <c r="D192" s="137">
        <v>0.39800000000000002</v>
      </c>
      <c r="E192" s="138">
        <v>1.0999999999999999E-2</v>
      </c>
      <c r="F192" s="139">
        <v>5.0000000000000001E-3</v>
      </c>
      <c r="G192" s="167">
        <v>12.95</v>
      </c>
      <c r="H192" s="167">
        <v>0.49</v>
      </c>
      <c r="I192" s="171">
        <v>0.49</v>
      </c>
      <c r="J192" s="39">
        <v>1.2E-2</v>
      </c>
    </row>
    <row r="193" spans="1:10" ht="27.75" customHeight="1" x14ac:dyDescent="0.2">
      <c r="A193" s="165" t="s">
        <v>254</v>
      </c>
      <c r="B193" s="38"/>
      <c r="C193" s="172">
        <v>0</v>
      </c>
      <c r="D193" s="137">
        <v>0.39800000000000002</v>
      </c>
      <c r="E193" s="138">
        <v>1.0999999999999999E-2</v>
      </c>
      <c r="F193" s="139">
        <v>5.0000000000000001E-3</v>
      </c>
      <c r="G193" s="167">
        <v>16.93</v>
      </c>
      <c r="H193" s="167">
        <v>0.49</v>
      </c>
      <c r="I193" s="171">
        <v>0.49</v>
      </c>
      <c r="J193" s="39">
        <v>1.2E-2</v>
      </c>
    </row>
    <row r="194" spans="1:10" ht="27.75" customHeight="1" x14ac:dyDescent="0.2">
      <c r="A194" s="165" t="s">
        <v>255</v>
      </c>
      <c r="B194" s="38"/>
      <c r="C194" s="172">
        <v>0</v>
      </c>
      <c r="D194" s="137">
        <v>0.39800000000000002</v>
      </c>
      <c r="E194" s="138">
        <v>1.0999999999999999E-2</v>
      </c>
      <c r="F194" s="139">
        <v>5.0000000000000001E-3</v>
      </c>
      <c r="G194" s="167">
        <v>20.88</v>
      </c>
      <c r="H194" s="167">
        <v>0.49</v>
      </c>
      <c r="I194" s="171">
        <v>0.49</v>
      </c>
      <c r="J194" s="39">
        <v>1.2E-2</v>
      </c>
    </row>
    <row r="195" spans="1:10" ht="27.75" customHeight="1" x14ac:dyDescent="0.2">
      <c r="A195" s="165" t="s">
        <v>256</v>
      </c>
      <c r="B195" s="38"/>
      <c r="C195" s="172">
        <v>0</v>
      </c>
      <c r="D195" s="137">
        <v>0.39800000000000002</v>
      </c>
      <c r="E195" s="138">
        <v>1.0999999999999999E-2</v>
      </c>
      <c r="F195" s="139">
        <v>5.0000000000000001E-3</v>
      </c>
      <c r="G195" s="167">
        <v>38.159999999999997</v>
      </c>
      <c r="H195" s="167">
        <v>0.49</v>
      </c>
      <c r="I195" s="171">
        <v>0.49</v>
      </c>
      <c r="J195" s="39">
        <v>1.2E-2</v>
      </c>
    </row>
    <row r="196" spans="1:10" ht="27.75" customHeight="1" x14ac:dyDescent="0.2">
      <c r="A196" s="165" t="s">
        <v>257</v>
      </c>
      <c r="B196" s="38"/>
      <c r="C196" s="172" t="s">
        <v>83</v>
      </c>
      <c r="D196" s="140">
        <v>1.9530000000000001</v>
      </c>
      <c r="E196" s="141">
        <v>9.2999999999999999E-2</v>
      </c>
      <c r="F196" s="139">
        <v>7.9000000000000001E-2</v>
      </c>
      <c r="G196" s="168"/>
      <c r="H196" s="168"/>
      <c r="I196" s="170"/>
      <c r="J196" s="40"/>
    </row>
    <row r="197" spans="1:10" ht="27.75" customHeight="1" x14ac:dyDescent="0.2">
      <c r="A197" s="165" t="s">
        <v>258</v>
      </c>
      <c r="B197" s="38"/>
      <c r="C197" s="172">
        <v>0</v>
      </c>
      <c r="D197" s="137">
        <v>-0.72099999999999997</v>
      </c>
      <c r="E197" s="138">
        <v>-2.5999999999999999E-2</v>
      </c>
      <c r="F197" s="139">
        <v>-1.2E-2</v>
      </c>
      <c r="G197" s="167">
        <v>0</v>
      </c>
      <c r="H197" s="168"/>
      <c r="I197" s="170"/>
      <c r="J197" s="40"/>
    </row>
    <row r="198" spans="1:10" ht="27.75" customHeight="1" x14ac:dyDescent="0.2">
      <c r="A198" s="165" t="s">
        <v>259</v>
      </c>
      <c r="B198" s="38"/>
      <c r="C198" s="172">
        <v>0</v>
      </c>
      <c r="D198" s="137">
        <v>-0.65900000000000003</v>
      </c>
      <c r="E198" s="138">
        <v>-2.3E-2</v>
      </c>
      <c r="F198" s="139">
        <v>-0.01</v>
      </c>
      <c r="G198" s="167">
        <v>0</v>
      </c>
      <c r="H198" s="168"/>
      <c r="I198" s="170"/>
      <c r="J198" s="40"/>
    </row>
    <row r="199" spans="1:10" ht="27.75" customHeight="1" x14ac:dyDescent="0.2">
      <c r="A199" s="165" t="s">
        <v>260</v>
      </c>
      <c r="B199" s="38"/>
      <c r="C199" s="172">
        <v>0</v>
      </c>
      <c r="D199" s="137">
        <v>-0.72099999999999997</v>
      </c>
      <c r="E199" s="138">
        <v>-2.5999999999999999E-2</v>
      </c>
      <c r="F199" s="139">
        <v>-1.2E-2</v>
      </c>
      <c r="G199" s="167">
        <v>0</v>
      </c>
      <c r="H199" s="168"/>
      <c r="I199" s="170"/>
      <c r="J199" s="39">
        <v>2.4E-2</v>
      </c>
    </row>
    <row r="200" spans="1:10" ht="27.75" customHeight="1" x14ac:dyDescent="0.2">
      <c r="A200" s="165" t="s">
        <v>261</v>
      </c>
      <c r="B200" s="38"/>
      <c r="C200" s="172">
        <v>0</v>
      </c>
      <c r="D200" s="137">
        <v>-0.65900000000000003</v>
      </c>
      <c r="E200" s="138">
        <v>-2.3E-2</v>
      </c>
      <c r="F200" s="139">
        <v>-0.01</v>
      </c>
      <c r="G200" s="167">
        <v>0</v>
      </c>
      <c r="H200" s="168"/>
      <c r="I200" s="170"/>
      <c r="J200" s="39">
        <v>2.1000000000000001E-2</v>
      </c>
    </row>
    <row r="201" spans="1:10" ht="27.75" customHeight="1" x14ac:dyDescent="0.2">
      <c r="A201" s="165" t="s">
        <v>262</v>
      </c>
      <c r="B201" s="38"/>
      <c r="C201" s="172">
        <v>0</v>
      </c>
      <c r="D201" s="137">
        <v>-0.745</v>
      </c>
      <c r="E201" s="138">
        <v>-2.3E-2</v>
      </c>
      <c r="F201" s="139">
        <v>-0.01</v>
      </c>
      <c r="G201" s="167">
        <v>1.24</v>
      </c>
      <c r="H201" s="168"/>
      <c r="I201" s="170"/>
      <c r="J201" s="39">
        <v>0.03</v>
      </c>
    </row>
  </sheetData>
  <mergeCells count="12">
    <mergeCell ref="H9:J9"/>
    <mergeCell ref="B1:D1"/>
    <mergeCell ref="F1:H1"/>
    <mergeCell ref="A2:J2"/>
    <mergeCell ref="F4:J4"/>
    <mergeCell ref="F5:G5"/>
    <mergeCell ref="F9:G9"/>
    <mergeCell ref="B8:D8"/>
    <mergeCell ref="A4:D4"/>
    <mergeCell ref="F6:G6"/>
    <mergeCell ref="F7:G7"/>
    <mergeCell ref="F8:G8"/>
  </mergeCells>
  <phoneticPr fontId="5"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5" fitToHeight="0" orientation="portrait" r:id="rId1"/>
  <headerFooter differentFirst="1" scaleWithDoc="0">
    <oddFooter>&amp;C&amp;P of &amp;N&amp;L&amp;1#&amp;"Arial"&amp;6&amp;K737373Confidentiality: C1 - Public</oddFooter>
    <firstHeader>&amp;L
Annex 4 - Charges applied to LDNOs with HV/LV end users</firstHeader>
    <firstFooter>&amp;C&amp;P of &amp;N&amp;L&amp;1#&amp;"Arial"&amp;6&amp;K737373Confidentiality: C1 - Public</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G41"/>
  <sheetViews>
    <sheetView tabSelected="1" topLeftCell="A6" zoomScale="80" zoomScaleNormal="80" zoomScaleSheetLayoutView="100" workbookViewId="0">
      <selection activeCell="G17" sqref="G17"/>
    </sheetView>
  </sheetViews>
  <sheetFormatPr defaultRowHeight="12.75" x14ac:dyDescent="0.2"/>
  <cols>
    <col min="1" max="2" width="24" customWidth="1"/>
    <col min="3" max="6" width="23.7109375" customWidth="1"/>
    <col min="7" max="7" width="34.7109375" customWidth="1"/>
  </cols>
  <sheetData>
    <row r="1" spans="1:7" ht="27.75" customHeight="1" x14ac:dyDescent="0.2">
      <c r="A1" s="189" t="s">
        <v>31</v>
      </c>
    </row>
    <row r="2" spans="1:7" ht="44.25" customHeight="1" x14ac:dyDescent="0.2">
      <c r="A2" s="263" t="s">
        <v>263</v>
      </c>
      <c r="B2" s="264"/>
      <c r="C2" s="264"/>
      <c r="D2" s="264"/>
      <c r="E2" s="264"/>
    </row>
    <row r="3" spans="1:7" ht="47.25" customHeight="1" x14ac:dyDescent="0.2">
      <c r="A3" s="235" t="str">
        <f>Overview!B4&amp; " - Illustrative LLFs for year beginning "&amp;Overview!D4</f>
        <v>Vattenfall Networks Limited - GSP J - Illustrative LLFs for year beginning 1 April 2025</v>
      </c>
      <c r="B3" s="236"/>
      <c r="C3" s="236"/>
      <c r="D3" s="236"/>
      <c r="E3" s="236"/>
      <c r="F3" s="236"/>
      <c r="G3" s="237"/>
    </row>
    <row r="4" spans="1:7" ht="19.5" customHeight="1" x14ac:dyDescent="0.2">
      <c r="A4" s="265" t="s">
        <v>35</v>
      </c>
      <c r="B4" s="265"/>
      <c r="C4" s="18" t="s">
        <v>264</v>
      </c>
      <c r="D4" s="18" t="s">
        <v>265</v>
      </c>
      <c r="E4" s="18" t="s">
        <v>266</v>
      </c>
      <c r="F4" s="18" t="s">
        <v>267</v>
      </c>
      <c r="G4" s="18" t="s">
        <v>268</v>
      </c>
    </row>
    <row r="5" spans="1:7" ht="19.5" customHeight="1" x14ac:dyDescent="0.2">
      <c r="A5" s="265"/>
      <c r="B5" s="265"/>
      <c r="C5" s="18" t="s">
        <v>269</v>
      </c>
      <c r="D5" s="18" t="s">
        <v>270</v>
      </c>
      <c r="E5" s="18" t="s">
        <v>271</v>
      </c>
      <c r="F5" s="18" t="s">
        <v>272</v>
      </c>
      <c r="G5" s="18" t="s">
        <v>273</v>
      </c>
    </row>
    <row r="6" spans="1:7" ht="45" customHeight="1" x14ac:dyDescent="0.2">
      <c r="A6" s="221" t="s">
        <v>274</v>
      </c>
      <c r="B6" s="221"/>
      <c r="C6" s="19" t="s">
        <v>275</v>
      </c>
      <c r="D6" s="185"/>
      <c r="E6" s="81" t="s">
        <v>276</v>
      </c>
      <c r="F6" s="185"/>
      <c r="G6" s="185"/>
    </row>
    <row r="7" spans="1:7" ht="45" customHeight="1" x14ac:dyDescent="0.2">
      <c r="A7" s="221" t="s">
        <v>277</v>
      </c>
      <c r="B7" s="221"/>
      <c r="C7" s="185"/>
      <c r="D7" s="19" t="s">
        <v>278</v>
      </c>
      <c r="E7" s="185"/>
      <c r="F7" s="185"/>
      <c r="G7" s="185"/>
    </row>
    <row r="8" spans="1:7" ht="45" customHeight="1" x14ac:dyDescent="0.2">
      <c r="A8" s="221" t="s">
        <v>279</v>
      </c>
      <c r="B8" s="221"/>
      <c r="C8" s="185"/>
      <c r="D8" s="185"/>
      <c r="E8" s="19" t="s">
        <v>278</v>
      </c>
      <c r="F8" s="185"/>
      <c r="G8" s="185"/>
    </row>
    <row r="9" spans="1:7" ht="25.5" customHeight="1" x14ac:dyDescent="0.2">
      <c r="A9" s="221" t="s">
        <v>280</v>
      </c>
      <c r="B9" s="221"/>
      <c r="C9" s="185"/>
      <c r="D9" s="185"/>
      <c r="E9" s="185"/>
      <c r="F9" s="81" t="s">
        <v>281</v>
      </c>
      <c r="G9" s="81" t="s">
        <v>282</v>
      </c>
    </row>
    <row r="10" spans="1:7" ht="12.75" customHeight="1" x14ac:dyDescent="0.2">
      <c r="A10" s="221" t="s">
        <v>50</v>
      </c>
      <c r="B10" s="221"/>
      <c r="C10" s="253" t="s">
        <v>51</v>
      </c>
      <c r="D10" s="254"/>
      <c r="E10" s="254"/>
      <c r="F10" s="254"/>
      <c r="G10" s="254"/>
    </row>
    <row r="11" spans="1:7" x14ac:dyDescent="0.2">
      <c r="B11" s="11"/>
      <c r="C11" s="11"/>
      <c r="D11" s="11"/>
      <c r="E11" s="11"/>
    </row>
    <row r="12" spans="1:7" x14ac:dyDescent="0.2">
      <c r="B12" s="11"/>
      <c r="C12" s="11"/>
      <c r="D12" s="11"/>
      <c r="E12" s="11"/>
    </row>
    <row r="13" spans="1:7" ht="22.5" customHeight="1" x14ac:dyDescent="0.2">
      <c r="A13" s="219" t="s">
        <v>283</v>
      </c>
      <c r="B13" s="262"/>
      <c r="C13" s="262"/>
      <c r="D13" s="262"/>
      <c r="E13" s="262"/>
      <c r="F13" s="262"/>
      <c r="G13" s="220"/>
    </row>
    <row r="14" spans="1:7" ht="22.5" customHeight="1" x14ac:dyDescent="0.2">
      <c r="A14" s="219" t="s">
        <v>284</v>
      </c>
      <c r="B14" s="262"/>
      <c r="C14" s="262"/>
      <c r="D14" s="262"/>
      <c r="E14" s="262"/>
      <c r="F14" s="262"/>
      <c r="G14" s="220"/>
    </row>
    <row r="15" spans="1:7" ht="33" customHeight="1" x14ac:dyDescent="0.2">
      <c r="A15" s="18" t="s">
        <v>285</v>
      </c>
      <c r="B15" s="18" t="s">
        <v>264</v>
      </c>
      <c r="C15" s="18" t="s">
        <v>265</v>
      </c>
      <c r="D15" s="18" t="s">
        <v>266</v>
      </c>
      <c r="E15" s="18" t="s">
        <v>267</v>
      </c>
      <c r="F15" s="18" t="s">
        <v>268</v>
      </c>
      <c r="G15" s="18" t="s">
        <v>286</v>
      </c>
    </row>
    <row r="16" spans="1:7" ht="127.5" x14ac:dyDescent="0.2">
      <c r="A16" s="1" t="s">
        <v>287</v>
      </c>
      <c r="B16" s="194">
        <v>1.113</v>
      </c>
      <c r="C16" s="194">
        <v>1.0840000000000001</v>
      </c>
      <c r="D16" s="194">
        <v>1.101</v>
      </c>
      <c r="E16" s="194">
        <v>1.075</v>
      </c>
      <c r="F16" s="194">
        <v>1.089</v>
      </c>
      <c r="G16" s="195" t="s">
        <v>782</v>
      </c>
    </row>
    <row r="17" spans="1:7" ht="49.5" customHeight="1" x14ac:dyDescent="0.2">
      <c r="A17" s="1" t="s">
        <v>288</v>
      </c>
      <c r="B17" s="194">
        <v>1.0429999999999999</v>
      </c>
      <c r="C17" s="194">
        <v>1.038</v>
      </c>
      <c r="D17" s="194">
        <v>1.0409999999999999</v>
      </c>
      <c r="E17" s="194">
        <v>1.038</v>
      </c>
      <c r="F17" s="194">
        <v>1.038</v>
      </c>
      <c r="G17" s="195" t="s">
        <v>783</v>
      </c>
    </row>
    <row r="18" spans="1:7" ht="49.5" customHeight="1" x14ac:dyDescent="0.2">
      <c r="A18" s="1" t="s">
        <v>289</v>
      </c>
      <c r="B18" s="194">
        <v>1.0329999999999999</v>
      </c>
      <c r="C18" s="194">
        <v>1.026</v>
      </c>
      <c r="D18" s="194">
        <v>1.0309999999999999</v>
      </c>
      <c r="E18" s="194">
        <v>1.024</v>
      </c>
      <c r="F18" s="194">
        <v>1.0269999999999999</v>
      </c>
      <c r="G18" s="195" t="s">
        <v>784</v>
      </c>
    </row>
    <row r="19" spans="1:7" ht="22.5" customHeight="1" x14ac:dyDescent="0.2">
      <c r="A19" s="1" t="s">
        <v>290</v>
      </c>
      <c r="B19" s="10"/>
      <c r="C19" s="10"/>
      <c r="D19" s="10"/>
      <c r="E19" s="10"/>
      <c r="F19" s="10"/>
      <c r="G19" s="10"/>
    </row>
    <row r="20" spans="1:7" ht="22.5" customHeight="1" x14ac:dyDescent="0.2">
      <c r="A20" s="1" t="s">
        <v>291</v>
      </c>
      <c r="B20" s="10"/>
      <c r="C20" s="10"/>
      <c r="D20" s="10"/>
      <c r="E20" s="10"/>
      <c r="F20" s="10"/>
      <c r="G20" s="10"/>
    </row>
    <row r="21" spans="1:7" ht="22.5" customHeight="1" x14ac:dyDescent="0.2">
      <c r="A21" s="1" t="s">
        <v>291</v>
      </c>
      <c r="B21" s="10"/>
      <c r="C21" s="10"/>
      <c r="D21" s="10"/>
      <c r="E21" s="10"/>
      <c r="F21" s="10"/>
      <c r="G21" s="10"/>
    </row>
    <row r="22" spans="1:7" ht="22.5" customHeight="1" x14ac:dyDescent="0.2">
      <c r="A22" s="1" t="s">
        <v>292</v>
      </c>
      <c r="B22" s="10"/>
      <c r="C22" s="10"/>
      <c r="D22" s="10"/>
      <c r="E22" s="10"/>
      <c r="F22" s="10"/>
      <c r="G22" s="10"/>
    </row>
    <row r="23" spans="1:7" ht="22.5" customHeight="1" x14ac:dyDescent="0.2">
      <c r="A23" s="1" t="s">
        <v>292</v>
      </c>
      <c r="B23" s="10"/>
      <c r="C23" s="10"/>
      <c r="D23" s="10"/>
      <c r="E23" s="10"/>
      <c r="F23" s="10"/>
      <c r="G23" s="10"/>
    </row>
    <row r="25" spans="1:7" ht="22.5" customHeight="1" x14ac:dyDescent="0.2">
      <c r="A25" s="219" t="s">
        <v>293</v>
      </c>
      <c r="B25" s="262"/>
      <c r="C25" s="262"/>
      <c r="D25" s="262"/>
      <c r="E25" s="262"/>
      <c r="F25" s="262"/>
      <c r="G25" s="220"/>
    </row>
    <row r="26" spans="1:7" ht="22.5" customHeight="1" x14ac:dyDescent="0.2">
      <c r="A26" s="219" t="s">
        <v>294</v>
      </c>
      <c r="B26" s="262"/>
      <c r="C26" s="262"/>
      <c r="D26" s="262"/>
      <c r="E26" s="262"/>
      <c r="F26" s="262"/>
      <c r="G26" s="220"/>
    </row>
    <row r="27" spans="1:7" ht="33" customHeight="1" x14ac:dyDescent="0.2">
      <c r="A27" s="18" t="s">
        <v>295</v>
      </c>
      <c r="B27" s="18" t="s">
        <v>264</v>
      </c>
      <c r="C27" s="18" t="s">
        <v>265</v>
      </c>
      <c r="D27" s="18" t="s">
        <v>266</v>
      </c>
      <c r="E27" s="18" t="s">
        <v>267</v>
      </c>
      <c r="F27" s="18" t="s">
        <v>268</v>
      </c>
      <c r="G27" s="18" t="s">
        <v>286</v>
      </c>
    </row>
    <row r="28" spans="1:7" ht="22.5" customHeight="1" x14ac:dyDescent="0.2">
      <c r="A28" s="1" t="s">
        <v>296</v>
      </c>
      <c r="B28" s="10"/>
      <c r="C28" s="10"/>
      <c r="D28" s="10"/>
      <c r="E28" s="10"/>
      <c r="F28" s="10"/>
      <c r="G28" s="10"/>
    </row>
    <row r="29" spans="1:7" ht="22.5" customHeight="1" x14ac:dyDescent="0.2">
      <c r="A29" s="1" t="s">
        <v>297</v>
      </c>
      <c r="B29" s="10"/>
      <c r="C29" s="10"/>
      <c r="D29" s="10"/>
      <c r="E29" s="10"/>
      <c r="F29" s="10"/>
      <c r="G29" s="10"/>
    </row>
    <row r="30" spans="1:7" ht="22.5" customHeight="1" x14ac:dyDescent="0.2">
      <c r="A30" s="1" t="s">
        <v>298</v>
      </c>
      <c r="B30" s="10"/>
      <c r="C30" s="10"/>
      <c r="D30" s="10"/>
      <c r="E30" s="10"/>
      <c r="F30" s="10"/>
      <c r="G30" s="10"/>
    </row>
    <row r="31" spans="1:7" ht="22.5" customHeight="1" x14ac:dyDescent="0.2">
      <c r="A31" s="1" t="s">
        <v>299</v>
      </c>
      <c r="B31" s="10"/>
      <c r="C31" s="10"/>
      <c r="D31" s="10"/>
      <c r="E31" s="10"/>
      <c r="F31" s="10"/>
      <c r="G31" s="10"/>
    </row>
    <row r="32" spans="1:7" ht="22.5" customHeight="1" x14ac:dyDescent="0.2">
      <c r="A32" s="1" t="s">
        <v>300</v>
      </c>
      <c r="B32" s="10"/>
      <c r="C32" s="10"/>
      <c r="D32" s="10"/>
      <c r="E32" s="10"/>
      <c r="F32" s="10"/>
      <c r="G32" s="10"/>
    </row>
    <row r="34" spans="1:7" ht="22.5" customHeight="1" x14ac:dyDescent="0.2">
      <c r="A34" s="219" t="s">
        <v>293</v>
      </c>
      <c r="B34" s="262"/>
      <c r="C34" s="262"/>
      <c r="D34" s="262"/>
      <c r="E34" s="262"/>
      <c r="F34" s="262"/>
      <c r="G34" s="220"/>
    </row>
    <row r="35" spans="1:7" ht="22.5" customHeight="1" x14ac:dyDescent="0.2">
      <c r="A35" s="219" t="s">
        <v>301</v>
      </c>
      <c r="B35" s="262"/>
      <c r="C35" s="262"/>
      <c r="D35" s="262"/>
      <c r="E35" s="262"/>
      <c r="F35" s="262"/>
      <c r="G35" s="220"/>
    </row>
    <row r="36" spans="1:7" ht="33" customHeight="1" x14ac:dyDescent="0.2">
      <c r="A36" s="18" t="s">
        <v>295</v>
      </c>
      <c r="B36" s="18" t="s">
        <v>264</v>
      </c>
      <c r="C36" s="18" t="s">
        <v>265</v>
      </c>
      <c r="D36" s="18" t="s">
        <v>266</v>
      </c>
      <c r="E36" s="18" t="s">
        <v>267</v>
      </c>
      <c r="F36" s="18" t="s">
        <v>268</v>
      </c>
      <c r="G36" s="18" t="s">
        <v>286</v>
      </c>
    </row>
    <row r="37" spans="1:7" ht="22.5" customHeight="1" x14ac:dyDescent="0.2">
      <c r="A37" s="1" t="s">
        <v>296</v>
      </c>
      <c r="B37" s="10"/>
      <c r="C37" s="10"/>
      <c r="D37" s="10"/>
      <c r="E37" s="10"/>
      <c r="F37" s="10"/>
      <c r="G37" s="10"/>
    </row>
    <row r="38" spans="1:7" ht="22.5" customHeight="1" x14ac:dyDescent="0.2">
      <c r="A38" s="1" t="s">
        <v>297</v>
      </c>
      <c r="B38" s="10"/>
      <c r="C38" s="10"/>
      <c r="D38" s="10"/>
      <c r="E38" s="10"/>
      <c r="F38" s="10"/>
      <c r="G38" s="10"/>
    </row>
    <row r="39" spans="1:7" ht="22.5" customHeight="1" x14ac:dyDescent="0.2">
      <c r="A39" s="1" t="s">
        <v>298</v>
      </c>
      <c r="B39" s="10"/>
      <c r="C39" s="10"/>
      <c r="D39" s="10"/>
      <c r="E39" s="10"/>
      <c r="F39" s="10"/>
      <c r="G39" s="10"/>
    </row>
    <row r="40" spans="1:7" ht="22.5" customHeight="1" x14ac:dyDescent="0.2">
      <c r="A40" s="1" t="s">
        <v>299</v>
      </c>
      <c r="B40" s="10"/>
      <c r="C40" s="10"/>
      <c r="D40" s="10"/>
      <c r="E40" s="10"/>
      <c r="F40" s="10"/>
      <c r="G40" s="10"/>
    </row>
    <row r="41" spans="1:7" ht="22.5" customHeight="1" x14ac:dyDescent="0.2">
      <c r="A41" s="1" t="s">
        <v>300</v>
      </c>
      <c r="B41" s="10"/>
      <c r="C41" s="10"/>
      <c r="D41" s="10"/>
      <c r="E41" s="10"/>
      <c r="F41" s="10"/>
      <c r="G41" s="10"/>
    </row>
  </sheetData>
  <mergeCells count="15">
    <mergeCell ref="A2:E2"/>
    <mergeCell ref="A4:B5"/>
    <mergeCell ref="A6:B6"/>
    <mergeCell ref="A7:B7"/>
    <mergeCell ref="A8:B8"/>
    <mergeCell ref="A13:G13"/>
    <mergeCell ref="A25:G25"/>
    <mergeCell ref="A34:G34"/>
    <mergeCell ref="A35:G35"/>
    <mergeCell ref="A3:G3"/>
    <mergeCell ref="C10:G10"/>
    <mergeCell ref="A14:G14"/>
    <mergeCell ref="A26:G26"/>
    <mergeCell ref="A9:B9"/>
    <mergeCell ref="A10:B10"/>
  </mergeCells>
  <phoneticPr fontId="10"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53" fitToHeight="0" orientation="portrait" r:id="rId1"/>
  <headerFooter differentFirst="1" scaleWithDoc="0">
    <oddFooter>&amp;C&amp;P of &amp;N&amp;L&amp;1#&amp;"Arial"&amp;6&amp;K737373Confidentiality: C1 - Public</oddFooter>
    <firstHeader>&amp;L
Annex 5 – Schedule of Line Loss Factors</firstHeader>
    <firstFooter>&amp;C&amp;P of &amp;N&amp;L&amp;1#&amp;"Arial"&amp;6&amp;K737373Confidentiality: C1 - Public</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Q28"/>
  <sheetViews>
    <sheetView zoomScale="80" zoomScaleNormal="80" zoomScaleSheetLayoutView="100" workbookViewId="0"/>
  </sheetViews>
  <sheetFormatPr defaultRowHeight="27.75" customHeight="1" x14ac:dyDescent="0.2"/>
  <cols>
    <col min="1" max="2" width="16" style="2" customWidth="1"/>
    <col min="3" max="3" width="6.28515625" style="2" bestFit="1" customWidth="1"/>
    <col min="4" max="4" width="20.7109375" style="2" customWidth="1"/>
    <col min="5" max="5" width="16.42578125" style="3" customWidth="1"/>
    <col min="6" max="6" width="6.28515625" style="3" bestFit="1" customWidth="1"/>
    <col min="7" max="7" width="20.7109375" style="2" customWidth="1"/>
    <col min="8" max="8" width="50.5703125" style="3" customWidth="1"/>
    <col min="9" max="10" width="15.5703125" style="3" customWidth="1"/>
    <col min="11" max="11" width="15.5703125" style="8" customWidth="1"/>
    <col min="12" max="13" width="15.5703125" style="4" customWidth="1"/>
    <col min="14" max="17" width="15.5703125" style="2" customWidth="1"/>
    <col min="18" max="16384" width="9.140625" style="2"/>
  </cols>
  <sheetData>
    <row r="1" spans="1:17" ht="100.5" customHeight="1" x14ac:dyDescent="0.2">
      <c r="A1" s="192" t="s">
        <v>31</v>
      </c>
      <c r="B1" s="192"/>
      <c r="C1" s="192"/>
      <c r="D1" s="192"/>
      <c r="G1" s="20"/>
      <c r="H1" s="266" t="s">
        <v>302</v>
      </c>
      <c r="I1" s="267"/>
    </row>
    <row r="2" spans="1:17" ht="27.75" customHeight="1" x14ac:dyDescent="0.2">
      <c r="A2" s="235" t="s">
        <v>303</v>
      </c>
      <c r="B2" s="236"/>
      <c r="C2" s="236"/>
      <c r="D2" s="236"/>
      <c r="E2" s="236"/>
      <c r="F2" s="236"/>
      <c r="G2" s="236"/>
      <c r="H2" s="236"/>
      <c r="I2" s="236"/>
      <c r="J2" s="236"/>
      <c r="K2" s="236"/>
      <c r="L2" s="236"/>
      <c r="M2" s="236"/>
      <c r="N2" s="236"/>
      <c r="O2" s="236"/>
      <c r="P2" s="236"/>
      <c r="Q2" s="237"/>
    </row>
    <row r="3" spans="1:17" ht="17.25" customHeight="1" x14ac:dyDescent="0.2">
      <c r="A3" s="192"/>
      <c r="B3" s="192"/>
      <c r="C3" s="192"/>
      <c r="D3" s="192"/>
      <c r="G3" s="20"/>
    </row>
    <row r="4" spans="1:17" s="9" customFormat="1" ht="25.5" customHeight="1" x14ac:dyDescent="0.2">
      <c r="A4" s="235" t="str">
        <f>Overview!B4&amp; " - Effective from "&amp;Overview!D4&amp;" - "&amp;Overview!E4&amp;" new designated EHV charges"</f>
        <v>Vattenfall Networks Limited - GSP J - Effective from 1 April 2025 - Final new designated EHV charges</v>
      </c>
      <c r="B4" s="236"/>
      <c r="C4" s="236"/>
      <c r="D4" s="236"/>
      <c r="E4" s="236"/>
      <c r="F4" s="236"/>
      <c r="G4" s="236"/>
      <c r="H4" s="236"/>
      <c r="I4" s="236"/>
      <c r="J4" s="236"/>
      <c r="K4" s="236"/>
      <c r="L4" s="236"/>
      <c r="M4" s="236"/>
      <c r="N4" s="236"/>
      <c r="O4" s="236"/>
      <c r="P4" s="236"/>
      <c r="Q4" s="237"/>
    </row>
    <row r="5" spans="1:17" ht="69.75" customHeight="1" x14ac:dyDescent="0.2">
      <c r="A5" s="24" t="s">
        <v>304</v>
      </c>
      <c r="B5" s="24" t="s">
        <v>96</v>
      </c>
      <c r="C5" s="24" t="s">
        <v>97</v>
      </c>
      <c r="D5" s="24" t="s">
        <v>98</v>
      </c>
      <c r="E5" s="24" t="s">
        <v>112</v>
      </c>
      <c r="F5" s="24" t="s">
        <v>97</v>
      </c>
      <c r="G5" s="24" t="s">
        <v>100</v>
      </c>
      <c r="H5" s="71" t="s">
        <v>101</v>
      </c>
      <c r="I5" s="54" t="s">
        <v>102</v>
      </c>
      <c r="J5" s="71" t="str">
        <f>'Annex 2 Designated EHV charges'!I9</f>
        <v>Import
Super Red
unit charge
(p/kWh)</v>
      </c>
      <c r="K5" s="71" t="str">
        <f>'Annex 2 Designated EHV charges'!J9</f>
        <v>Import
fixed charge
(p/day)</v>
      </c>
      <c r="L5" s="71" t="str">
        <f>'Annex 2 Designated EHV charges'!K9</f>
        <v>Import
capacity charge
(p/kVA/day)</v>
      </c>
      <c r="M5" s="71" t="str">
        <f>'Annex 2 Designated EHV charges'!L9</f>
        <v>Import
exceeded capacity charge
(p/kVA/day)</v>
      </c>
      <c r="N5" s="71" t="str">
        <f>'Annex 2 Designated EHV charges'!M9</f>
        <v>Export
Super Red
unit charge
(p/kWh)</v>
      </c>
      <c r="O5" s="71" t="str">
        <f>'Annex 2 Designated EHV charges'!N9</f>
        <v>Export
fixed charge
(p/day)</v>
      </c>
      <c r="P5" s="71" t="str">
        <f>'Annex 2 Designated EHV charges'!O9</f>
        <v>Export
capacity charge
(p/kVA/day)</v>
      </c>
      <c r="Q5" s="71" t="str">
        <f>'Annex 2 Designated EHV charges'!P9</f>
        <v>Export
exceeded capacity charge
(p/kVA/day)</v>
      </c>
    </row>
    <row r="6" spans="1:17" ht="22.5" customHeight="1" x14ac:dyDescent="0.2">
      <c r="A6" s="44"/>
      <c r="B6" s="44"/>
      <c r="C6" s="44"/>
      <c r="D6" s="44"/>
      <c r="E6" s="45"/>
      <c r="F6" s="45"/>
      <c r="G6" s="45"/>
      <c r="H6" s="46"/>
      <c r="I6" s="46"/>
      <c r="J6" s="26"/>
      <c r="K6" s="27"/>
      <c r="L6" s="27"/>
      <c r="M6" s="27"/>
      <c r="N6" s="35"/>
      <c r="O6" s="36"/>
      <c r="P6" s="36"/>
      <c r="Q6" s="36"/>
    </row>
    <row r="7" spans="1:17" ht="22.5" customHeight="1" x14ac:dyDescent="0.2">
      <c r="A7" s="44"/>
      <c r="B7" s="44"/>
      <c r="C7" s="44"/>
      <c r="D7" s="44"/>
      <c r="E7" s="45"/>
      <c r="F7" s="45"/>
      <c r="G7" s="45"/>
      <c r="H7" s="46"/>
      <c r="I7" s="46"/>
      <c r="J7" s="26"/>
      <c r="K7" s="27"/>
      <c r="L7" s="27"/>
      <c r="M7" s="27"/>
      <c r="N7" s="35"/>
      <c r="O7" s="36"/>
      <c r="P7" s="36"/>
      <c r="Q7" s="36"/>
    </row>
    <row r="8" spans="1:17" ht="22.5" customHeight="1" x14ac:dyDescent="0.2">
      <c r="A8" s="44"/>
      <c r="B8" s="44"/>
      <c r="C8" s="44"/>
      <c r="D8" s="44"/>
      <c r="E8" s="45"/>
      <c r="F8" s="45"/>
      <c r="G8" s="45"/>
      <c r="H8" s="46"/>
      <c r="I8" s="46"/>
      <c r="J8" s="26"/>
      <c r="K8" s="27"/>
      <c r="L8" s="27"/>
      <c r="M8" s="27"/>
      <c r="N8" s="35"/>
      <c r="O8" s="36"/>
      <c r="P8" s="36"/>
      <c r="Q8" s="36"/>
    </row>
    <row r="9" spans="1:17" ht="22.5" customHeight="1" x14ac:dyDescent="0.2">
      <c r="A9" s="44"/>
      <c r="B9" s="44"/>
      <c r="C9" s="44"/>
      <c r="D9" s="44"/>
      <c r="E9" s="45"/>
      <c r="F9" s="45"/>
      <c r="G9" s="45"/>
      <c r="H9" s="46"/>
      <c r="I9" s="46"/>
      <c r="J9" s="26"/>
      <c r="K9" s="27"/>
      <c r="L9" s="27"/>
      <c r="M9" s="27"/>
      <c r="N9" s="35"/>
      <c r="O9" s="36"/>
      <c r="P9" s="36"/>
      <c r="Q9" s="36"/>
    </row>
    <row r="10" spans="1:17" ht="22.5" customHeight="1" x14ac:dyDescent="0.2">
      <c r="A10" s="44"/>
      <c r="B10" s="44"/>
      <c r="C10" s="44"/>
      <c r="D10" s="44"/>
      <c r="E10" s="45"/>
      <c r="F10" s="45"/>
      <c r="G10" s="45"/>
      <c r="H10" s="46"/>
      <c r="I10" s="46"/>
      <c r="J10" s="26"/>
      <c r="K10" s="27"/>
      <c r="L10" s="27"/>
      <c r="M10" s="27"/>
      <c r="N10" s="35"/>
      <c r="O10" s="36"/>
      <c r="P10" s="36"/>
      <c r="Q10" s="36"/>
    </row>
    <row r="11" spans="1:17" ht="22.5" customHeight="1" x14ac:dyDescent="0.2">
      <c r="A11" s="44"/>
      <c r="B11" s="44"/>
      <c r="C11" s="44"/>
      <c r="D11" s="44"/>
      <c r="E11" s="45"/>
      <c r="F11" s="45"/>
      <c r="G11" s="45"/>
      <c r="H11" s="46"/>
      <c r="I11" s="46"/>
      <c r="J11" s="26"/>
      <c r="K11" s="27"/>
      <c r="L11" s="27"/>
      <c r="M11" s="27"/>
      <c r="N11" s="35"/>
      <c r="O11" s="36"/>
      <c r="P11" s="36"/>
      <c r="Q11" s="36"/>
    </row>
    <row r="12" spans="1:17" ht="22.5" customHeight="1" x14ac:dyDescent="0.2">
      <c r="A12" s="44"/>
      <c r="B12" s="44"/>
      <c r="C12" s="44"/>
      <c r="D12" s="44"/>
      <c r="E12" s="45"/>
      <c r="F12" s="45"/>
      <c r="G12" s="45"/>
      <c r="H12" s="46"/>
      <c r="I12" s="46"/>
      <c r="J12" s="26"/>
      <c r="K12" s="27"/>
      <c r="L12" s="27"/>
      <c r="M12" s="27"/>
      <c r="N12" s="35"/>
      <c r="O12" s="36"/>
      <c r="P12" s="36"/>
      <c r="Q12" s="36"/>
    </row>
    <row r="13" spans="1:17" ht="22.5" customHeight="1" x14ac:dyDescent="0.2">
      <c r="A13" s="44"/>
      <c r="B13" s="44"/>
      <c r="C13" s="44"/>
      <c r="D13" s="44"/>
      <c r="E13" s="45"/>
      <c r="F13" s="45"/>
      <c r="G13" s="45"/>
      <c r="H13" s="46"/>
      <c r="I13" s="46"/>
      <c r="J13" s="26"/>
      <c r="K13" s="27"/>
      <c r="L13" s="27"/>
      <c r="M13" s="27"/>
      <c r="N13" s="35"/>
      <c r="O13" s="36"/>
      <c r="P13" s="36"/>
      <c r="Q13" s="36"/>
    </row>
    <row r="14" spans="1:17" ht="22.5" customHeight="1" x14ac:dyDescent="0.2">
      <c r="A14" s="44"/>
      <c r="B14" s="44"/>
      <c r="C14" s="44"/>
      <c r="D14" s="44"/>
      <c r="E14" s="45"/>
      <c r="F14" s="45"/>
      <c r="G14" s="45"/>
      <c r="H14" s="46"/>
      <c r="I14" s="46"/>
      <c r="J14" s="26"/>
      <c r="K14" s="27"/>
      <c r="L14" s="27"/>
      <c r="M14" s="27"/>
      <c r="N14" s="35"/>
      <c r="O14" s="36"/>
      <c r="P14" s="36"/>
      <c r="Q14" s="36"/>
    </row>
    <row r="15" spans="1:17" ht="22.5" customHeight="1" x14ac:dyDescent="0.2">
      <c r="A15" s="44"/>
      <c r="B15" s="44"/>
      <c r="C15" s="44"/>
      <c r="D15" s="44"/>
      <c r="E15" s="45"/>
      <c r="F15" s="45"/>
      <c r="G15" s="45"/>
      <c r="H15" s="46"/>
      <c r="I15" s="46"/>
      <c r="J15" s="26"/>
      <c r="K15" s="27"/>
      <c r="L15" s="27"/>
      <c r="M15" s="27"/>
      <c r="N15" s="35"/>
      <c r="O15" s="36"/>
      <c r="P15" s="36"/>
      <c r="Q15" s="36"/>
    </row>
    <row r="17" spans="1:17" ht="27.75" customHeight="1" x14ac:dyDescent="0.2">
      <c r="A17" s="235" t="str">
        <f>Overview!B4&amp; " - Effective from "&amp;Overview!D4&amp;" - "&amp;Overview!E4&amp;" new designated EHV line loss factors"</f>
        <v>Vattenfall Networks Limited - GSP J - Effective from 1 April 2025 - Final new designated EHV line loss factors</v>
      </c>
      <c r="B17" s="236"/>
      <c r="C17" s="236"/>
      <c r="D17" s="236"/>
      <c r="E17" s="236"/>
      <c r="F17" s="236"/>
      <c r="G17" s="236"/>
      <c r="H17" s="236"/>
      <c r="I17" s="236"/>
      <c r="J17" s="236"/>
      <c r="K17" s="236"/>
      <c r="L17" s="236"/>
      <c r="M17" s="236"/>
      <c r="N17" s="236"/>
      <c r="O17" s="236"/>
      <c r="P17" s="236"/>
      <c r="Q17" s="237"/>
    </row>
    <row r="18" spans="1:17" ht="62.25" customHeight="1" x14ac:dyDescent="0.2">
      <c r="A18" s="24" t="s">
        <v>304</v>
      </c>
      <c r="B18" s="24" t="s">
        <v>96</v>
      </c>
      <c r="C18" s="24" t="s">
        <v>97</v>
      </c>
      <c r="D18" s="24" t="s">
        <v>98</v>
      </c>
      <c r="E18" s="24" t="s">
        <v>112</v>
      </c>
      <c r="F18" s="24" t="s">
        <v>97</v>
      </c>
      <c r="G18" s="24" t="s">
        <v>100</v>
      </c>
      <c r="H18" s="71" t="s">
        <v>101</v>
      </c>
      <c r="I18" s="54" t="s">
        <v>102</v>
      </c>
      <c r="J18" s="30" t="s">
        <v>305</v>
      </c>
      <c r="K18" s="30" t="s">
        <v>306</v>
      </c>
      <c r="L18" s="30" t="s">
        <v>307</v>
      </c>
      <c r="M18" s="30" t="s">
        <v>308</v>
      </c>
      <c r="N18" s="32" t="s">
        <v>309</v>
      </c>
      <c r="O18" s="32" t="s">
        <v>310</v>
      </c>
      <c r="P18" s="32" t="s">
        <v>311</v>
      </c>
      <c r="Q18" s="32" t="s">
        <v>312</v>
      </c>
    </row>
    <row r="19" spans="1:17" ht="22.5" customHeight="1" x14ac:dyDescent="0.2">
      <c r="A19" s="44"/>
      <c r="B19" s="44"/>
      <c r="C19" s="44"/>
      <c r="D19" s="44"/>
      <c r="E19" s="45"/>
      <c r="F19" s="33"/>
      <c r="G19" s="33"/>
      <c r="H19" s="34"/>
      <c r="I19" s="34"/>
      <c r="J19" s="37"/>
      <c r="K19" s="37"/>
      <c r="L19" s="28"/>
      <c r="M19" s="29"/>
      <c r="N19" s="31"/>
      <c r="O19" s="31"/>
      <c r="P19" s="31"/>
      <c r="Q19" s="31"/>
    </row>
    <row r="20" spans="1:17" ht="22.5" customHeight="1" x14ac:dyDescent="0.2">
      <c r="A20" s="44"/>
      <c r="B20" s="44"/>
      <c r="C20" s="44"/>
      <c r="D20" s="44"/>
      <c r="E20" s="45"/>
      <c r="F20" s="33"/>
      <c r="G20" s="33"/>
      <c r="H20" s="34"/>
      <c r="I20" s="34"/>
      <c r="J20" s="37"/>
      <c r="K20" s="37"/>
      <c r="L20" s="28"/>
      <c r="M20" s="29"/>
      <c r="N20" s="31"/>
      <c r="O20" s="31"/>
      <c r="P20" s="31"/>
      <c r="Q20" s="31"/>
    </row>
    <row r="21" spans="1:17" ht="22.5" customHeight="1" x14ac:dyDescent="0.2">
      <c r="A21" s="44"/>
      <c r="B21" s="44"/>
      <c r="C21" s="44"/>
      <c r="D21" s="44"/>
      <c r="E21" s="45"/>
      <c r="F21" s="33"/>
      <c r="G21" s="33"/>
      <c r="H21" s="34"/>
      <c r="I21" s="34"/>
      <c r="J21" s="37"/>
      <c r="K21" s="37"/>
      <c r="L21" s="28"/>
      <c r="M21" s="29"/>
      <c r="N21" s="31"/>
      <c r="O21" s="31"/>
      <c r="P21" s="31"/>
      <c r="Q21" s="31"/>
    </row>
    <row r="22" spans="1:17" ht="22.5" customHeight="1" x14ac:dyDescent="0.2">
      <c r="A22" s="44"/>
      <c r="B22" s="44"/>
      <c r="C22" s="44"/>
      <c r="D22" s="44"/>
      <c r="E22" s="45"/>
      <c r="F22" s="33"/>
      <c r="G22" s="33"/>
      <c r="H22" s="34"/>
      <c r="I22" s="34"/>
      <c r="J22" s="37"/>
      <c r="K22" s="37"/>
      <c r="L22" s="28"/>
      <c r="M22" s="29"/>
      <c r="N22" s="31"/>
      <c r="O22" s="31"/>
      <c r="P22" s="31"/>
      <c r="Q22" s="31"/>
    </row>
    <row r="23" spans="1:17" ht="22.5" customHeight="1" x14ac:dyDescent="0.2">
      <c r="A23" s="44"/>
      <c r="B23" s="44"/>
      <c r="C23" s="44"/>
      <c r="D23" s="44"/>
      <c r="E23" s="45"/>
      <c r="F23" s="33"/>
      <c r="G23" s="33"/>
      <c r="H23" s="34"/>
      <c r="I23" s="34"/>
      <c r="J23" s="37"/>
      <c r="K23" s="37"/>
      <c r="L23" s="28"/>
      <c r="M23" s="29"/>
      <c r="N23" s="31"/>
      <c r="O23" s="31"/>
      <c r="P23" s="31"/>
      <c r="Q23" s="31"/>
    </row>
    <row r="24" spans="1:17" ht="22.5" customHeight="1" x14ac:dyDescent="0.2">
      <c r="A24" s="44"/>
      <c r="B24" s="44"/>
      <c r="C24" s="44"/>
      <c r="D24" s="44"/>
      <c r="E24" s="45"/>
      <c r="F24" s="33"/>
      <c r="G24" s="33"/>
      <c r="H24" s="34"/>
      <c r="I24" s="34"/>
      <c r="J24" s="37"/>
      <c r="K24" s="37"/>
      <c r="L24" s="28"/>
      <c r="M24" s="29"/>
      <c r="N24" s="31"/>
      <c r="O24" s="31"/>
      <c r="P24" s="31"/>
      <c r="Q24" s="31"/>
    </row>
    <row r="25" spans="1:17" ht="22.5" customHeight="1" x14ac:dyDescent="0.2">
      <c r="A25" s="44"/>
      <c r="B25" s="44"/>
      <c r="C25" s="44"/>
      <c r="D25" s="44"/>
      <c r="E25" s="45"/>
      <c r="F25" s="33"/>
      <c r="G25" s="33"/>
      <c r="H25" s="34"/>
      <c r="I25" s="34"/>
      <c r="J25" s="37"/>
      <c r="K25" s="37"/>
      <c r="L25" s="28"/>
      <c r="M25" s="29"/>
      <c r="N25" s="31"/>
      <c r="O25" s="31"/>
      <c r="P25" s="31"/>
      <c r="Q25" s="31"/>
    </row>
    <row r="26" spans="1:17" ht="22.5" customHeight="1" x14ac:dyDescent="0.2">
      <c r="A26" s="44"/>
      <c r="B26" s="44"/>
      <c r="C26" s="44"/>
      <c r="D26" s="44"/>
      <c r="E26" s="45"/>
      <c r="F26" s="33"/>
      <c r="G26" s="33"/>
      <c r="H26" s="34"/>
      <c r="I26" s="34"/>
      <c r="J26" s="37"/>
      <c r="K26" s="37"/>
      <c r="L26" s="28"/>
      <c r="M26" s="29"/>
      <c r="N26" s="31"/>
      <c r="O26" s="31"/>
      <c r="P26" s="31"/>
      <c r="Q26" s="31"/>
    </row>
    <row r="27" spans="1:17" ht="22.5" customHeight="1" x14ac:dyDescent="0.2">
      <c r="A27" s="44"/>
      <c r="B27" s="44"/>
      <c r="C27" s="44"/>
      <c r="D27" s="44"/>
      <c r="E27" s="45"/>
      <c r="F27" s="33"/>
      <c r="G27" s="33"/>
      <c r="H27" s="34"/>
      <c r="I27" s="34"/>
      <c r="J27" s="37"/>
      <c r="K27" s="37"/>
      <c r="L27" s="28"/>
      <c r="M27" s="29"/>
      <c r="N27" s="31"/>
      <c r="O27" s="31"/>
      <c r="P27" s="31"/>
      <c r="Q27" s="31"/>
    </row>
    <row r="28" spans="1:17" ht="22.5" customHeight="1" x14ac:dyDescent="0.2">
      <c r="A28" s="44"/>
      <c r="B28" s="44"/>
      <c r="C28" s="44"/>
      <c r="D28" s="44"/>
      <c r="E28" s="45"/>
      <c r="F28" s="33"/>
      <c r="G28" s="33"/>
      <c r="H28" s="34"/>
      <c r="I28" s="34"/>
      <c r="J28" s="37"/>
      <c r="K28" s="37"/>
      <c r="L28" s="28"/>
      <c r="M28" s="29"/>
      <c r="N28" s="31"/>
      <c r="O28" s="31"/>
      <c r="P28" s="31"/>
      <c r="Q28" s="31"/>
    </row>
  </sheetData>
  <mergeCells count="4">
    <mergeCell ref="H1:I1"/>
    <mergeCell ref="A4:Q4"/>
    <mergeCell ref="A2:Q2"/>
    <mergeCell ref="A17:Q17"/>
  </mergeCells>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51" fitToHeight="0" orientation="landscape" r:id="rId1"/>
  <headerFooter differentFirst="1" scaleWithDoc="0">
    <oddFooter>&amp;R&amp;P of &amp;N&amp;L&amp;"Calibri"&amp;11&amp;K000000&amp;8Note: The list of MPANs / MSIDs provided may be incomplete; the DNO reserves the right to apply the listed charges to any other MPANs / MSIDs associated with the site._x000D_&amp;1#&amp;"Arial"&amp;6&amp;K737373Confidentiality: C1 - Public</oddFooter>
    <firstHeader>&amp;L
Annex 6 - New Designated EHV Properties. Addendum to Schedule of Charges for use of the Distribution System by Designated EHV Properties (including LDNOs with Designated EHV Properties/end-users).</firstHeader>
    <firstFooter>&amp;R&amp;P of &amp;N&amp;L&amp;"Calibri"&amp;11&amp;K000000&amp;8Note: The list of MPANs / MSIDs provided may be incomplete; the DNO reserves the right to apply the listed charges to any other MPANs / MSIDs associated with the site._x000D_&amp;1#&amp;"Arial"&amp;6&amp;K737373Confidentiality: C1 - Public</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164"/>
  <sheetViews>
    <sheetView topLeftCell="A149" zoomScale="80" zoomScaleNormal="80" zoomScaleSheetLayoutView="100" workbookViewId="0">
      <selection activeCell="A163" sqref="A163:XFD165"/>
    </sheetView>
  </sheetViews>
  <sheetFormatPr defaultRowHeight="27.75" customHeight="1" x14ac:dyDescent="0.2"/>
  <cols>
    <col min="1" max="1" width="49" style="2" bestFit="1" customWidth="1"/>
    <col min="2" max="2" width="17.5703125" style="3" customWidth="1"/>
    <col min="3" max="3" width="6.85546875" style="2" customWidth="1"/>
    <col min="4" max="6" width="17.5703125" style="3" customWidth="1"/>
    <col min="7" max="16384" width="9.140625" style="2"/>
  </cols>
  <sheetData>
    <row r="1" spans="1:6" ht="27.75" customHeight="1" x14ac:dyDescent="0.2">
      <c r="A1" s="192" t="s">
        <v>31</v>
      </c>
      <c r="B1" s="268"/>
      <c r="C1" s="268"/>
      <c r="D1" s="173"/>
      <c r="E1" s="173"/>
      <c r="F1" s="173"/>
    </row>
    <row r="2" spans="1:6" ht="35.1" customHeight="1" x14ac:dyDescent="0.2">
      <c r="A2" s="235" t="str">
        <f>Overview!B4&amp; " - Effective from "&amp;Overview!D4&amp;" - "&amp;Overview!E4&amp;" Supplier of Last Resort and Eligible Bad Debt Pass-Through Costs"</f>
        <v>Vattenfall Networks Limited - GSP J - Effective from 1 April 2025 - Final Supplier of Last Resort and Eligible Bad Debt Pass-Through Costs</v>
      </c>
      <c r="B2" s="236"/>
      <c r="C2" s="236"/>
      <c r="D2" s="236"/>
      <c r="E2" s="236"/>
      <c r="F2" s="237"/>
    </row>
    <row r="3" spans="1:6" s="74" customFormat="1" ht="21" customHeight="1" x14ac:dyDescent="0.2">
      <c r="A3" s="82"/>
      <c r="B3" s="82"/>
      <c r="C3" s="82"/>
      <c r="D3" s="82"/>
      <c r="E3" s="82"/>
      <c r="F3" s="82"/>
    </row>
    <row r="4" spans="1:6" ht="78.75" customHeight="1" x14ac:dyDescent="0.2">
      <c r="A4" s="24" t="s">
        <v>52</v>
      </c>
      <c r="B4" s="12" t="s">
        <v>313</v>
      </c>
      <c r="C4" s="12" t="s">
        <v>54</v>
      </c>
      <c r="D4" s="12" t="s">
        <v>314</v>
      </c>
      <c r="E4" s="12" t="s">
        <v>315</v>
      </c>
      <c r="F4" s="2"/>
    </row>
    <row r="5" spans="1:6" ht="32.25" customHeight="1" x14ac:dyDescent="0.2">
      <c r="A5" s="14" t="s">
        <v>638</v>
      </c>
      <c r="B5" s="41" t="str">
        <f>IFERROR(INDEX('Annex 1 LV, HV and UMS charges'!$B$12:$B$43,MATCH($A5,'Annex 1 LV, HV and UMS charges'!$A$12:$A$43,0)),IF(INDEX('Annex 4 LDNO charges'!$B$11:$B$201,MATCH($A5,'Annex 4 LDNO charges'!$A$11:$A$201,0))=0,"",INDEX('Annex 4 LDNO charges'!$B$11:$B$201,MATCH($A5,'Annex 4 LDNO charges'!$A$11:$A$201,0))))</f>
        <v>J01 , J61 , J31</v>
      </c>
      <c r="C5" s="190" t="str">
        <f>IFERROR(INDEX('Annex 1 LV, HV and UMS charges'!$C$12:$C$43,MATCH($A5,'Annex 1 LV, HV and UMS charges'!$A$12:$A$43,0)),INDEX('Annex 4 LDNO charges'!$C$11:$C$201,MATCH($A5,'Annex 4 LDNO charges'!$A$11:$A$201,0)))</f>
        <v>0, 1, 2</v>
      </c>
      <c r="D5" s="181"/>
      <c r="E5" s="181">
        <v>-2.4138586351194289E-2</v>
      </c>
      <c r="F5" s="2"/>
    </row>
    <row r="6" spans="1:6" ht="27" customHeight="1" x14ac:dyDescent="0.2">
      <c r="A6" s="14" t="s">
        <v>639</v>
      </c>
      <c r="B6" s="41" t="str">
        <f>IFERROR(INDEX('Annex 1 LV, HV and UMS charges'!$B$12:$B$43,MATCH($A6,'Annex 1 LV, HV and UMS charges'!$A$12:$A$43,0)),IF(INDEX('Annex 4 LDNO charges'!$B$11:$B$201,MATCH($A6,'Annex 4 LDNO charges'!$A$11:$A$201,0))=0,"",INDEX('Annex 4 LDNO charges'!$B$11:$B$201,MATCH($A6,'Annex 4 LDNO charges'!$A$11:$A$201,0))))</f>
        <v>J04 , J64 , J34</v>
      </c>
      <c r="C6" s="190" t="str">
        <f>IFERROR(INDEX('Annex 1 LV, HV and UMS charges'!$C$12:$C$43,MATCH($A6,'Annex 1 LV, HV and UMS charges'!$A$12:$A$43,0)),INDEX('Annex 4 LDNO charges'!$C$11:$C$201,MATCH($A6,'Annex 4 LDNO charges'!$A$11:$A$201,0)))</f>
        <v>0, 3, 4, 5-8</v>
      </c>
      <c r="D6" s="182"/>
      <c r="E6" s="181">
        <v>-2.4138586351194289E-2</v>
      </c>
      <c r="F6" s="2"/>
    </row>
    <row r="7" spans="1:6" ht="27" customHeight="1" x14ac:dyDescent="0.2">
      <c r="A7" s="14" t="s">
        <v>640</v>
      </c>
      <c r="B7" s="41" t="str">
        <f>IFERROR(INDEX('Annex 1 LV, HV and UMS charges'!$B$12:$B$43,MATCH($A7,'Annex 1 LV, HV and UMS charges'!$A$12:$A$43,0)),IF(INDEX('Annex 4 LDNO charges'!$B$11:$B$201,MATCH($A7,'Annex 4 LDNO charges'!$A$11:$A$201,0))=0,"",INDEX('Annex 4 LDNO charges'!$B$11:$B$201,MATCH($A7,'Annex 4 LDNO charges'!$A$11:$A$201,0))))</f>
        <v>11J , 61J , 1J1 , 6J1 , 3J1</v>
      </c>
      <c r="C7" s="190" t="str">
        <f>IFERROR(INDEX('Annex 1 LV, HV and UMS charges'!$C$12:$C$43,MATCH($A7,'Annex 1 LV, HV and UMS charges'!$A$12:$A$43,0)),INDEX('Annex 4 LDNO charges'!$C$11:$C$201,MATCH($A7,'Annex 4 LDNO charges'!$A$11:$A$201,0)))</f>
        <v>0, 3, 4, 5-8</v>
      </c>
      <c r="D7" s="182"/>
      <c r="E7" s="181">
        <v>-2.4138586351194289E-2</v>
      </c>
      <c r="F7" s="2"/>
    </row>
    <row r="8" spans="1:6" ht="27" customHeight="1" x14ac:dyDescent="0.2">
      <c r="A8" s="14" t="s">
        <v>641</v>
      </c>
      <c r="B8" s="41" t="str">
        <f>IFERROR(INDEX('Annex 1 LV, HV and UMS charges'!$B$12:$B$43,MATCH($A8,'Annex 1 LV, HV and UMS charges'!$A$12:$A$43,0)),IF(INDEX('Annex 4 LDNO charges'!$B$11:$B$201,MATCH($A8,'Annex 4 LDNO charges'!$A$11:$A$201,0))=0,"",INDEX('Annex 4 LDNO charges'!$B$11:$B$201,MATCH($A8,'Annex 4 LDNO charges'!$A$11:$A$201,0))))</f>
        <v>12J , 62J , 1J2 , 6J2 , 3J2</v>
      </c>
      <c r="C8" s="190" t="str">
        <f>IFERROR(INDEX('Annex 1 LV, HV and UMS charges'!$C$12:$C$43,MATCH($A8,'Annex 1 LV, HV and UMS charges'!$A$12:$A$43,0)),INDEX('Annex 4 LDNO charges'!$C$11:$C$201,MATCH($A8,'Annex 4 LDNO charges'!$A$11:$A$201,0)))</f>
        <v>0, 3, 4, 5-8</v>
      </c>
      <c r="D8" s="182"/>
      <c r="E8" s="181">
        <v>-2.4138586351194289E-2</v>
      </c>
      <c r="F8" s="2"/>
    </row>
    <row r="9" spans="1:6" ht="27" customHeight="1" x14ac:dyDescent="0.2">
      <c r="A9" s="14" t="s">
        <v>642</v>
      </c>
      <c r="B9" s="41" t="str">
        <f>IFERROR(INDEX('Annex 1 LV, HV and UMS charges'!$B$12:$B$43,MATCH($A9,'Annex 1 LV, HV and UMS charges'!$A$12:$A$43,0)),IF(INDEX('Annex 4 LDNO charges'!$B$11:$B$201,MATCH($A9,'Annex 4 LDNO charges'!$A$11:$A$201,0))=0,"",INDEX('Annex 4 LDNO charges'!$B$11:$B$201,MATCH($A9,'Annex 4 LDNO charges'!$A$11:$A$201,0))))</f>
        <v>13J , 63J , 1J3 , 6J3 , 3J3</v>
      </c>
      <c r="C9" s="190" t="str">
        <f>IFERROR(INDEX('Annex 1 LV, HV and UMS charges'!$C$12:$C$43,MATCH($A9,'Annex 1 LV, HV and UMS charges'!$A$12:$A$43,0)),INDEX('Annex 4 LDNO charges'!$C$11:$C$201,MATCH($A9,'Annex 4 LDNO charges'!$A$11:$A$201,0)))</f>
        <v>0, 3, 4, 5-8</v>
      </c>
      <c r="D9" s="182"/>
      <c r="E9" s="181">
        <v>-2.4138586351194289E-2</v>
      </c>
      <c r="F9" s="2"/>
    </row>
    <row r="10" spans="1:6" ht="27" customHeight="1" x14ac:dyDescent="0.2">
      <c r="A10" s="14" t="s">
        <v>643</v>
      </c>
      <c r="B10" s="41" t="str">
        <f>IFERROR(INDEX('Annex 1 LV, HV and UMS charges'!$B$12:$B$43,MATCH($A10,'Annex 1 LV, HV and UMS charges'!$A$12:$A$43,0)),IF(INDEX('Annex 4 LDNO charges'!$B$11:$B$201,MATCH($A10,'Annex 4 LDNO charges'!$A$11:$A$201,0))=0,"",INDEX('Annex 4 LDNO charges'!$B$11:$B$201,MATCH($A10,'Annex 4 LDNO charges'!$A$11:$A$201,0))))</f>
        <v>14J , 64J , 1J4 , 6J4 , 3J4</v>
      </c>
      <c r="C10" s="190" t="str">
        <f>IFERROR(INDEX('Annex 1 LV, HV and UMS charges'!$C$12:$C$43,MATCH($A10,'Annex 1 LV, HV and UMS charges'!$A$12:$A$43,0)),INDEX('Annex 4 LDNO charges'!$C$11:$C$201,MATCH($A10,'Annex 4 LDNO charges'!$A$11:$A$201,0)))</f>
        <v>0, 3, 4, 5-8</v>
      </c>
      <c r="D10" s="182"/>
      <c r="E10" s="181">
        <v>-2.4138586351194289E-2</v>
      </c>
      <c r="F10" s="2"/>
    </row>
    <row r="11" spans="1:6" ht="27" customHeight="1" x14ac:dyDescent="0.2">
      <c r="A11" s="165" t="s">
        <v>67</v>
      </c>
      <c r="B11" s="41" t="str">
        <f>IFERROR(INDEX('Annex 1 LV, HV and UMS charges'!$B$12:$B$43,MATCH($A11,'Annex 1 LV, HV and UMS charges'!$A$12:$A$43,0)),IF(INDEX('Annex 4 LDNO charges'!$B$11:$B$201,MATCH($A11,'Annex 4 LDNO charges'!$A$11:$A$201,0))=0,"",INDEX('Annex 4 LDNO charges'!$B$11:$B$201,MATCH($A11,'Annex 4 LDNO charges'!$A$11:$A$201,0))))</f>
        <v>J26 , J86 , J56</v>
      </c>
      <c r="C11" s="190">
        <f>IFERROR(INDEX('Annex 1 LV, HV and UMS charges'!$C$12:$C$43,MATCH($A11,'Annex 1 LV, HV and UMS charges'!$A$12:$A$43,0)),INDEX('Annex 4 LDNO charges'!$C$11:$C$201,MATCH($A11,'Annex 4 LDNO charges'!$A$11:$A$201,0)))</f>
        <v>0</v>
      </c>
      <c r="D11" s="182"/>
      <c r="E11" s="181">
        <v>-2.4138586351194289E-2</v>
      </c>
      <c r="F11" s="2"/>
    </row>
    <row r="12" spans="1:6" ht="27" customHeight="1" x14ac:dyDescent="0.2">
      <c r="A12" s="165" t="s">
        <v>68</v>
      </c>
      <c r="B12" s="41" t="str">
        <f>IFERROR(INDEX('Annex 1 LV, HV and UMS charges'!$B$12:$B$43,MATCH($A12,'Annex 1 LV, HV and UMS charges'!$A$12:$A$43,0)),IF(INDEX('Annex 4 LDNO charges'!$B$11:$B$201,MATCH($A12,'Annex 4 LDNO charges'!$A$11:$A$201,0))=0,"",INDEX('Annex 4 LDNO charges'!$B$11:$B$201,MATCH($A12,'Annex 4 LDNO charges'!$A$11:$A$201,0))))</f>
        <v xml:space="preserve">21J , 71J </v>
      </c>
      <c r="C12" s="190">
        <f>IFERROR(INDEX('Annex 1 LV, HV and UMS charges'!$C$12:$C$43,MATCH($A12,'Annex 1 LV, HV and UMS charges'!$A$12:$A$43,0)),INDEX('Annex 4 LDNO charges'!$C$11:$C$201,MATCH($A12,'Annex 4 LDNO charges'!$A$11:$A$201,0)))</f>
        <v>0</v>
      </c>
      <c r="D12" s="182"/>
      <c r="E12" s="181">
        <v>-2.4138586351194289E-2</v>
      </c>
      <c r="F12" s="2"/>
    </row>
    <row r="13" spans="1:6" ht="27" customHeight="1" x14ac:dyDescent="0.2">
      <c r="A13" s="165" t="s">
        <v>69</v>
      </c>
      <c r="B13" s="41" t="str">
        <f>IFERROR(INDEX('Annex 1 LV, HV and UMS charges'!$B$12:$B$43,MATCH($A13,'Annex 1 LV, HV and UMS charges'!$A$12:$A$43,0)),IF(INDEX('Annex 4 LDNO charges'!$B$11:$B$201,MATCH($A13,'Annex 4 LDNO charges'!$A$11:$A$201,0))=0,"",INDEX('Annex 4 LDNO charges'!$B$11:$B$201,MATCH($A13,'Annex 4 LDNO charges'!$A$11:$A$201,0))))</f>
        <v xml:space="preserve">22J , 72J </v>
      </c>
      <c r="C13" s="190">
        <f>IFERROR(INDEX('Annex 1 LV, HV and UMS charges'!$C$12:$C$43,MATCH($A13,'Annex 1 LV, HV and UMS charges'!$A$12:$A$43,0)),INDEX('Annex 4 LDNO charges'!$C$11:$C$201,MATCH($A13,'Annex 4 LDNO charges'!$A$11:$A$201,0)))</f>
        <v>0</v>
      </c>
      <c r="D13" s="182"/>
      <c r="E13" s="181">
        <v>-2.4138586351194289E-2</v>
      </c>
      <c r="F13" s="2"/>
    </row>
    <row r="14" spans="1:6" ht="27.75" customHeight="1" x14ac:dyDescent="0.2">
      <c r="A14" s="165" t="s">
        <v>70</v>
      </c>
      <c r="B14" s="41" t="str">
        <f>IFERROR(INDEX('Annex 1 LV, HV and UMS charges'!$B$12:$B$43,MATCH($A14,'Annex 1 LV, HV and UMS charges'!$A$12:$A$43,0)),IF(INDEX('Annex 4 LDNO charges'!$B$11:$B$201,MATCH($A14,'Annex 4 LDNO charges'!$A$11:$A$201,0))=0,"",INDEX('Annex 4 LDNO charges'!$B$11:$B$201,MATCH($A14,'Annex 4 LDNO charges'!$A$11:$A$201,0))))</f>
        <v xml:space="preserve">23J , 73J </v>
      </c>
      <c r="C14" s="190">
        <f>IFERROR(INDEX('Annex 1 LV, HV and UMS charges'!$C$12:$C$43,MATCH($A14,'Annex 1 LV, HV and UMS charges'!$A$12:$A$43,0)),INDEX('Annex 4 LDNO charges'!$C$11:$C$201,MATCH($A14,'Annex 4 LDNO charges'!$A$11:$A$201,0)))</f>
        <v>0</v>
      </c>
      <c r="D14" s="182"/>
      <c r="E14" s="181">
        <v>-2.4138586351194289E-2</v>
      </c>
      <c r="F14" s="2"/>
    </row>
    <row r="15" spans="1:6" ht="27.75" customHeight="1" x14ac:dyDescent="0.2">
      <c r="A15" s="169" t="s">
        <v>71</v>
      </c>
      <c r="B15" s="41" t="str">
        <f>IFERROR(INDEX('Annex 1 LV, HV and UMS charges'!$B$12:$B$43,MATCH($A15,'Annex 1 LV, HV and UMS charges'!$A$12:$A$43,0)),IF(INDEX('Annex 4 LDNO charges'!$B$11:$B$201,MATCH($A15,'Annex 4 LDNO charges'!$A$11:$A$201,0))=0,"",INDEX('Annex 4 LDNO charges'!$B$11:$B$201,MATCH($A15,'Annex 4 LDNO charges'!$A$11:$A$201,0))))</f>
        <v xml:space="preserve">24J , 74J </v>
      </c>
      <c r="C15" s="190">
        <f>IFERROR(INDEX('Annex 1 LV, HV and UMS charges'!$C$12:$C$43,MATCH($A15,'Annex 1 LV, HV and UMS charges'!$A$12:$A$43,0)),INDEX('Annex 4 LDNO charges'!$C$11:$C$201,MATCH($A15,'Annex 4 LDNO charges'!$A$11:$A$201,0)))</f>
        <v>0</v>
      </c>
      <c r="D15" s="182"/>
      <c r="E15" s="181">
        <v>-2.4138586351194289E-2</v>
      </c>
      <c r="F15" s="2"/>
    </row>
    <row r="16" spans="1:6" ht="27.75" customHeight="1" x14ac:dyDescent="0.2">
      <c r="A16" s="169" t="s">
        <v>72</v>
      </c>
      <c r="B16" s="41" t="str">
        <f>IFERROR(INDEX('Annex 1 LV, HV and UMS charges'!$B$12:$B$43,MATCH($A16,'Annex 1 LV, HV and UMS charges'!$A$12:$A$43,0)),IF(INDEX('Annex 4 LDNO charges'!$B$11:$B$201,MATCH($A16,'Annex 4 LDNO charges'!$A$11:$A$201,0))=0,"",INDEX('Annex 4 LDNO charges'!$B$11:$B$201,MATCH($A16,'Annex 4 LDNO charges'!$A$11:$A$201,0))))</f>
        <v>J85 , J55</v>
      </c>
      <c r="C16" s="190">
        <f>IFERROR(INDEX('Annex 1 LV, HV and UMS charges'!$C$12:$C$43,MATCH($A16,'Annex 1 LV, HV and UMS charges'!$A$12:$A$43,0)),INDEX('Annex 4 LDNO charges'!$C$11:$C$201,MATCH($A16,'Annex 4 LDNO charges'!$A$11:$A$201,0)))</f>
        <v>0</v>
      </c>
      <c r="D16" s="182"/>
      <c r="E16" s="181">
        <v>-2.4138586351194289E-2</v>
      </c>
      <c r="F16" s="2"/>
    </row>
    <row r="17" spans="1:6" ht="27.75" customHeight="1" x14ac:dyDescent="0.2">
      <c r="A17" s="169" t="s">
        <v>73</v>
      </c>
      <c r="B17" s="41" t="str">
        <f>IFERROR(INDEX('Annex 1 LV, HV and UMS charges'!$B$12:$B$43,MATCH($A17,'Annex 1 LV, HV and UMS charges'!$A$12:$A$43,0)),IF(INDEX('Annex 4 LDNO charges'!$B$11:$B$201,MATCH($A17,'Annex 4 LDNO charges'!$A$11:$A$201,0))=0,"",INDEX('Annex 4 LDNO charges'!$B$11:$B$201,MATCH($A17,'Annex 4 LDNO charges'!$A$11:$A$201,0))))</f>
        <v xml:space="preserve">Y1J </v>
      </c>
      <c r="C17" s="190">
        <f>IFERROR(INDEX('Annex 1 LV, HV and UMS charges'!$C$12:$C$43,MATCH($A17,'Annex 1 LV, HV and UMS charges'!$A$12:$A$43,0)),INDEX('Annex 4 LDNO charges'!$C$11:$C$201,MATCH($A17,'Annex 4 LDNO charges'!$A$11:$A$201,0)))</f>
        <v>0</v>
      </c>
      <c r="D17" s="182"/>
      <c r="E17" s="181">
        <v>-2.4138586351194289E-2</v>
      </c>
      <c r="F17" s="2"/>
    </row>
    <row r="18" spans="1:6" ht="27.75" customHeight="1" x14ac:dyDescent="0.2">
      <c r="A18" s="169" t="s">
        <v>74</v>
      </c>
      <c r="B18" s="41" t="str">
        <f>IFERROR(INDEX('Annex 1 LV, HV and UMS charges'!$B$12:$B$43,MATCH($A18,'Annex 1 LV, HV and UMS charges'!$A$12:$A$43,0)),IF(INDEX('Annex 4 LDNO charges'!$B$11:$B$201,MATCH($A18,'Annex 4 LDNO charges'!$A$11:$A$201,0))=0,"",INDEX('Annex 4 LDNO charges'!$B$11:$B$201,MATCH($A18,'Annex 4 LDNO charges'!$A$11:$A$201,0))))</f>
        <v xml:space="preserve">Y2J </v>
      </c>
      <c r="C18" s="190">
        <f>IFERROR(INDEX('Annex 1 LV, HV and UMS charges'!$C$12:$C$43,MATCH($A18,'Annex 1 LV, HV and UMS charges'!$A$12:$A$43,0)),INDEX('Annex 4 LDNO charges'!$C$11:$C$201,MATCH($A18,'Annex 4 LDNO charges'!$A$11:$A$201,0)))</f>
        <v>0</v>
      </c>
      <c r="D18" s="182"/>
      <c r="E18" s="181">
        <v>-2.4138586351194289E-2</v>
      </c>
      <c r="F18" s="2"/>
    </row>
    <row r="19" spans="1:6" ht="27.75" customHeight="1" x14ac:dyDescent="0.2">
      <c r="A19" s="169" t="s">
        <v>75</v>
      </c>
      <c r="B19" s="41" t="str">
        <f>IFERROR(INDEX('Annex 1 LV, HV and UMS charges'!$B$12:$B$43,MATCH($A19,'Annex 1 LV, HV and UMS charges'!$A$12:$A$43,0)),IF(INDEX('Annex 4 LDNO charges'!$B$11:$B$201,MATCH($A19,'Annex 4 LDNO charges'!$A$11:$A$201,0))=0,"",INDEX('Annex 4 LDNO charges'!$B$11:$B$201,MATCH($A19,'Annex 4 LDNO charges'!$A$11:$A$201,0))))</f>
        <v xml:space="preserve">Y3J </v>
      </c>
      <c r="C19" s="190">
        <f>IFERROR(INDEX('Annex 1 LV, HV and UMS charges'!$C$12:$C$43,MATCH($A19,'Annex 1 LV, HV and UMS charges'!$A$12:$A$43,0)),INDEX('Annex 4 LDNO charges'!$C$11:$C$201,MATCH($A19,'Annex 4 LDNO charges'!$A$11:$A$201,0)))</f>
        <v>0</v>
      </c>
      <c r="D19" s="182"/>
      <c r="E19" s="181">
        <v>-2.4138586351194289E-2</v>
      </c>
      <c r="F19" s="2"/>
    </row>
    <row r="20" spans="1:6" ht="27.75" customHeight="1" x14ac:dyDescent="0.2">
      <c r="A20" s="169" t="s">
        <v>76</v>
      </c>
      <c r="B20" s="41" t="str">
        <f>IFERROR(INDEX('Annex 1 LV, HV and UMS charges'!$B$12:$B$43,MATCH($A20,'Annex 1 LV, HV and UMS charges'!$A$12:$A$43,0)),IF(INDEX('Annex 4 LDNO charges'!$B$11:$B$201,MATCH($A20,'Annex 4 LDNO charges'!$A$11:$A$201,0))=0,"",INDEX('Annex 4 LDNO charges'!$B$11:$B$201,MATCH($A20,'Annex 4 LDNO charges'!$A$11:$A$201,0))))</f>
        <v xml:space="preserve">Y4J </v>
      </c>
      <c r="C20" s="190">
        <f>IFERROR(INDEX('Annex 1 LV, HV and UMS charges'!$C$12:$C$43,MATCH($A20,'Annex 1 LV, HV and UMS charges'!$A$12:$A$43,0)),INDEX('Annex 4 LDNO charges'!$C$11:$C$201,MATCH($A20,'Annex 4 LDNO charges'!$A$11:$A$201,0)))</f>
        <v>0</v>
      </c>
      <c r="D20" s="182"/>
      <c r="E20" s="181">
        <v>-2.4138586351194289E-2</v>
      </c>
      <c r="F20" s="2"/>
    </row>
    <row r="21" spans="1:6" ht="27.75" customHeight="1" x14ac:dyDescent="0.2">
      <c r="A21" s="169" t="s">
        <v>77</v>
      </c>
      <c r="B21" s="41" t="str">
        <f>IFERROR(INDEX('Annex 1 LV, HV and UMS charges'!$B$12:$B$43,MATCH($A21,'Annex 1 LV, HV and UMS charges'!$A$12:$A$43,0)),IF(INDEX('Annex 4 LDNO charges'!$B$11:$B$201,MATCH($A21,'Annex 4 LDNO charges'!$A$11:$A$201,0))=0,"",INDEX('Annex 4 LDNO charges'!$B$11:$B$201,MATCH($A21,'Annex 4 LDNO charges'!$A$11:$A$201,0))))</f>
        <v>J84 , J54</v>
      </c>
      <c r="C21" s="190">
        <f>IFERROR(INDEX('Annex 1 LV, HV and UMS charges'!$C$12:$C$43,MATCH($A21,'Annex 1 LV, HV and UMS charges'!$A$12:$A$43,0)),INDEX('Annex 4 LDNO charges'!$C$11:$C$201,MATCH($A21,'Annex 4 LDNO charges'!$A$11:$A$201,0)))</f>
        <v>0</v>
      </c>
      <c r="D21" s="182"/>
      <c r="E21" s="181">
        <v>-2.4138586351194289E-2</v>
      </c>
      <c r="F21" s="2"/>
    </row>
    <row r="22" spans="1:6" ht="27.75" customHeight="1" x14ac:dyDescent="0.2">
      <c r="A22" s="169" t="s">
        <v>78</v>
      </c>
      <c r="B22" s="41" t="str">
        <f>IFERROR(INDEX('Annex 1 LV, HV and UMS charges'!$B$12:$B$43,MATCH($A22,'Annex 1 LV, HV and UMS charges'!$A$12:$A$43,0)),IF(INDEX('Annex 4 LDNO charges'!$B$11:$B$201,MATCH($A22,'Annex 4 LDNO charges'!$A$11:$A$201,0))=0,"",INDEX('Annex 4 LDNO charges'!$B$11:$B$201,MATCH($A22,'Annex 4 LDNO charges'!$A$11:$A$201,0))))</f>
        <v xml:space="preserve">81J </v>
      </c>
      <c r="C22" s="190">
        <f>IFERROR(INDEX('Annex 1 LV, HV and UMS charges'!$C$12:$C$43,MATCH($A22,'Annex 1 LV, HV and UMS charges'!$A$12:$A$43,0)),INDEX('Annex 4 LDNO charges'!$C$11:$C$201,MATCH($A22,'Annex 4 LDNO charges'!$A$11:$A$201,0)))</f>
        <v>0</v>
      </c>
      <c r="D22" s="182"/>
      <c r="E22" s="181">
        <v>-2.4138586351194289E-2</v>
      </c>
      <c r="F22" s="2"/>
    </row>
    <row r="23" spans="1:6" ht="27.75" customHeight="1" x14ac:dyDescent="0.2">
      <c r="A23" s="165" t="s">
        <v>79</v>
      </c>
      <c r="B23" s="41" t="str">
        <f>IFERROR(INDEX('Annex 1 LV, HV and UMS charges'!$B$12:$B$43,MATCH($A23,'Annex 1 LV, HV and UMS charges'!$A$12:$A$43,0)),IF(INDEX('Annex 4 LDNO charges'!$B$11:$B$201,MATCH($A23,'Annex 4 LDNO charges'!$A$11:$A$201,0))=0,"",INDEX('Annex 4 LDNO charges'!$B$11:$B$201,MATCH($A23,'Annex 4 LDNO charges'!$A$11:$A$201,0))))</f>
        <v xml:space="preserve">82J </v>
      </c>
      <c r="C23" s="190">
        <f>IFERROR(INDEX('Annex 1 LV, HV and UMS charges'!$C$12:$C$43,MATCH($A23,'Annex 1 LV, HV and UMS charges'!$A$12:$A$43,0)),INDEX('Annex 4 LDNO charges'!$C$11:$C$201,MATCH($A23,'Annex 4 LDNO charges'!$A$11:$A$201,0)))</f>
        <v>0</v>
      </c>
      <c r="D23" s="182"/>
      <c r="E23" s="181">
        <v>-2.4138586351194289E-2</v>
      </c>
      <c r="F23" s="2"/>
    </row>
    <row r="24" spans="1:6" ht="27.75" customHeight="1" x14ac:dyDescent="0.2">
      <c r="A24" s="165" t="s">
        <v>80</v>
      </c>
      <c r="B24" s="41" t="str">
        <f>IFERROR(INDEX('Annex 1 LV, HV and UMS charges'!$B$12:$B$43,MATCH($A24,'Annex 1 LV, HV and UMS charges'!$A$12:$A$43,0)),IF(INDEX('Annex 4 LDNO charges'!$B$11:$B$201,MATCH($A24,'Annex 4 LDNO charges'!$A$11:$A$201,0))=0,"",INDEX('Annex 4 LDNO charges'!$B$11:$B$201,MATCH($A24,'Annex 4 LDNO charges'!$A$11:$A$201,0))))</f>
        <v xml:space="preserve">83J </v>
      </c>
      <c r="C24" s="190">
        <f>IFERROR(INDEX('Annex 1 LV, HV and UMS charges'!$C$12:$C$43,MATCH($A24,'Annex 1 LV, HV and UMS charges'!$A$12:$A$43,0)),INDEX('Annex 4 LDNO charges'!$C$11:$C$201,MATCH($A24,'Annex 4 LDNO charges'!$A$11:$A$201,0)))</f>
        <v>0</v>
      </c>
      <c r="D24" s="182"/>
      <c r="E24" s="181">
        <v>-2.4138586351194289E-2</v>
      </c>
      <c r="F24" s="2"/>
    </row>
    <row r="25" spans="1:6" ht="27.75" customHeight="1" x14ac:dyDescent="0.2">
      <c r="A25" s="165" t="s">
        <v>81</v>
      </c>
      <c r="B25" s="41" t="str">
        <f>IFERROR(INDEX('Annex 1 LV, HV and UMS charges'!$B$12:$B$43,MATCH($A25,'Annex 1 LV, HV and UMS charges'!$A$12:$A$43,0)),IF(INDEX('Annex 4 LDNO charges'!$B$11:$B$201,MATCH($A25,'Annex 4 LDNO charges'!$A$11:$A$201,0))=0,"",INDEX('Annex 4 LDNO charges'!$B$11:$B$201,MATCH($A25,'Annex 4 LDNO charges'!$A$11:$A$201,0))))</f>
        <v xml:space="preserve">84J </v>
      </c>
      <c r="C25" s="190">
        <f>IFERROR(INDEX('Annex 1 LV, HV and UMS charges'!$C$12:$C$43,MATCH($A25,'Annex 1 LV, HV and UMS charges'!$A$12:$A$43,0)),INDEX('Annex 4 LDNO charges'!$C$11:$C$201,MATCH($A25,'Annex 4 LDNO charges'!$A$11:$A$201,0)))</f>
        <v>0</v>
      </c>
      <c r="D25" s="182"/>
      <c r="E25" s="181">
        <v>-2.4138586351194289E-2</v>
      </c>
      <c r="F25" s="2"/>
    </row>
    <row r="26" spans="1:6" ht="27.75" customHeight="1" x14ac:dyDescent="0.2">
      <c r="A26" s="165" t="s">
        <v>644</v>
      </c>
      <c r="B26" s="41" t="str">
        <f>IFERROR(INDEX('Annex 1 LV, HV and UMS charges'!$B$12:$B$43,MATCH($A26,'Annex 1 LV, HV and UMS charges'!$A$12:$A$43,0)),IF(INDEX('Annex 4 LDNO charges'!$B$11:$B$201,MATCH($A26,'Annex 4 LDNO charges'!$A$11:$A$201,0))=0,"",INDEX('Annex 4 LDNO charges'!$B$11:$B$201,MATCH($A26,'Annex 4 LDNO charges'!$A$11:$A$201,0))))</f>
        <v>J01</v>
      </c>
      <c r="C26" s="190" t="str">
        <f>IFERROR(INDEX('Annex 1 LV, HV and UMS charges'!$C$12:$C$43,MATCH($A26,'Annex 1 LV, HV and UMS charges'!$A$12:$A$43,0)),INDEX('Annex 4 LDNO charges'!$C$11:$C$201,MATCH($A26,'Annex 4 LDNO charges'!$A$11:$A$201,0)))</f>
        <v>0, 1, 2</v>
      </c>
      <c r="D26" s="181"/>
      <c r="E26" s="181">
        <v>-2.4138586351194289E-2</v>
      </c>
      <c r="F26" s="2"/>
    </row>
    <row r="27" spans="1:6" ht="27.75" customHeight="1" x14ac:dyDescent="0.2">
      <c r="A27" s="165" t="s">
        <v>646</v>
      </c>
      <c r="B27" s="41" t="str">
        <f>IFERROR(INDEX('Annex 1 LV, HV and UMS charges'!$B$12:$B$43,MATCH($A27,'Annex 1 LV, HV and UMS charges'!$A$12:$A$43,0)),IF(INDEX('Annex 4 LDNO charges'!$B$11:$B$201,MATCH($A27,'Annex 4 LDNO charges'!$A$11:$A$201,0))=0,"",INDEX('Annex 4 LDNO charges'!$B$11:$B$201,MATCH($A27,'Annex 4 LDNO charges'!$A$11:$A$201,0))))</f>
        <v>J04</v>
      </c>
      <c r="C27" s="190" t="str">
        <f>IFERROR(INDEX('Annex 1 LV, HV and UMS charges'!$C$12:$C$43,MATCH($A27,'Annex 1 LV, HV and UMS charges'!$A$12:$A$43,0)),INDEX('Annex 4 LDNO charges'!$C$11:$C$201,MATCH($A27,'Annex 4 LDNO charges'!$A$11:$A$201,0)))</f>
        <v>0, 3, 4, 5-8</v>
      </c>
      <c r="D27" s="182"/>
      <c r="E27" s="181">
        <v>-2.4138586351194289E-2</v>
      </c>
      <c r="F27" s="2"/>
    </row>
    <row r="28" spans="1:6" ht="27.75" customHeight="1" x14ac:dyDescent="0.2">
      <c r="A28" s="165" t="s">
        <v>647</v>
      </c>
      <c r="B28" s="41" t="str">
        <f>IFERROR(INDEX('Annex 1 LV, HV and UMS charges'!$B$12:$B$43,MATCH($A28,'Annex 1 LV, HV and UMS charges'!$A$12:$A$43,0)),IF(INDEX('Annex 4 LDNO charges'!$B$11:$B$201,MATCH($A28,'Annex 4 LDNO charges'!$A$11:$A$201,0))=0,"",INDEX('Annex 4 LDNO charges'!$B$11:$B$201,MATCH($A28,'Annex 4 LDNO charges'!$A$11:$A$201,0))))</f>
        <v>11J, 1J1</v>
      </c>
      <c r="C28" s="190" t="str">
        <f>IFERROR(INDEX('Annex 1 LV, HV and UMS charges'!$C$12:$C$43,MATCH($A28,'Annex 1 LV, HV and UMS charges'!$A$12:$A$43,0)),INDEX('Annex 4 LDNO charges'!$C$11:$C$201,MATCH($A28,'Annex 4 LDNO charges'!$A$11:$A$201,0)))</f>
        <v>0, 3, 4, 5-8</v>
      </c>
      <c r="D28" s="182"/>
      <c r="E28" s="181">
        <v>-2.4138586351194289E-2</v>
      </c>
      <c r="F28" s="2"/>
    </row>
    <row r="29" spans="1:6" ht="27.75" customHeight="1" x14ac:dyDescent="0.2">
      <c r="A29" s="165" t="s">
        <v>648</v>
      </c>
      <c r="B29" s="41" t="str">
        <f>IFERROR(INDEX('Annex 1 LV, HV and UMS charges'!$B$12:$B$43,MATCH($A29,'Annex 1 LV, HV and UMS charges'!$A$12:$A$43,0)),IF(INDEX('Annex 4 LDNO charges'!$B$11:$B$201,MATCH($A29,'Annex 4 LDNO charges'!$A$11:$A$201,0))=0,"",INDEX('Annex 4 LDNO charges'!$B$11:$B$201,MATCH($A29,'Annex 4 LDNO charges'!$A$11:$A$201,0))))</f>
        <v>12J, 1J2</v>
      </c>
      <c r="C29" s="190" t="str">
        <f>IFERROR(INDEX('Annex 1 LV, HV and UMS charges'!$C$12:$C$43,MATCH($A29,'Annex 1 LV, HV and UMS charges'!$A$12:$A$43,0)),INDEX('Annex 4 LDNO charges'!$C$11:$C$201,MATCH($A29,'Annex 4 LDNO charges'!$A$11:$A$201,0)))</f>
        <v>0, 3, 4, 5-8</v>
      </c>
      <c r="D29" s="182"/>
      <c r="E29" s="181">
        <v>-2.4138586351194289E-2</v>
      </c>
      <c r="F29" s="2"/>
    </row>
    <row r="30" spans="1:6" ht="27.75" customHeight="1" x14ac:dyDescent="0.2">
      <c r="A30" s="165" t="s">
        <v>649</v>
      </c>
      <c r="B30" s="41" t="str">
        <f>IFERROR(INDEX('Annex 1 LV, HV and UMS charges'!$B$12:$B$43,MATCH($A30,'Annex 1 LV, HV and UMS charges'!$A$12:$A$43,0)),IF(INDEX('Annex 4 LDNO charges'!$B$11:$B$201,MATCH($A30,'Annex 4 LDNO charges'!$A$11:$A$201,0))=0,"",INDEX('Annex 4 LDNO charges'!$B$11:$B$201,MATCH($A30,'Annex 4 LDNO charges'!$A$11:$A$201,0))))</f>
        <v>13J, 1J3</v>
      </c>
      <c r="C30" s="190" t="str">
        <f>IFERROR(INDEX('Annex 1 LV, HV and UMS charges'!$C$12:$C$43,MATCH($A30,'Annex 1 LV, HV and UMS charges'!$A$12:$A$43,0)),INDEX('Annex 4 LDNO charges'!$C$11:$C$201,MATCH($A30,'Annex 4 LDNO charges'!$A$11:$A$201,0)))</f>
        <v>0, 3, 4, 5-8</v>
      </c>
      <c r="D30" s="182"/>
      <c r="E30" s="181">
        <v>-2.4138586351194289E-2</v>
      </c>
      <c r="F30" s="2"/>
    </row>
    <row r="31" spans="1:6" ht="27.75" customHeight="1" x14ac:dyDescent="0.2">
      <c r="A31" s="165" t="s">
        <v>650</v>
      </c>
      <c r="B31" s="41" t="str">
        <f>IFERROR(INDEX('Annex 1 LV, HV and UMS charges'!$B$12:$B$43,MATCH($A31,'Annex 1 LV, HV and UMS charges'!$A$12:$A$43,0)),IF(INDEX('Annex 4 LDNO charges'!$B$11:$B$201,MATCH($A31,'Annex 4 LDNO charges'!$A$11:$A$201,0))=0,"",INDEX('Annex 4 LDNO charges'!$B$11:$B$201,MATCH($A31,'Annex 4 LDNO charges'!$A$11:$A$201,0))))</f>
        <v>14J, 1J4</v>
      </c>
      <c r="C31" s="190" t="str">
        <f>IFERROR(INDEX('Annex 1 LV, HV and UMS charges'!$C$12:$C$43,MATCH($A31,'Annex 1 LV, HV and UMS charges'!$A$12:$A$43,0)),INDEX('Annex 4 LDNO charges'!$C$11:$C$201,MATCH($A31,'Annex 4 LDNO charges'!$A$11:$A$201,0)))</f>
        <v>0, 3, 4, 5-8</v>
      </c>
      <c r="D31" s="182"/>
      <c r="E31" s="181">
        <v>-2.4138586351194289E-2</v>
      </c>
      <c r="F31" s="2"/>
    </row>
    <row r="32" spans="1:6" ht="27.75" customHeight="1" x14ac:dyDescent="0.2">
      <c r="A32" s="165" t="s">
        <v>122</v>
      </c>
      <c r="B32" s="41" t="str">
        <f>IFERROR(INDEX('Annex 1 LV, HV and UMS charges'!$B$12:$B$43,MATCH($A32,'Annex 1 LV, HV and UMS charges'!$A$12:$A$43,0)),IF(INDEX('Annex 4 LDNO charges'!$B$11:$B$201,MATCH($A32,'Annex 4 LDNO charges'!$A$11:$A$201,0))=0,"",INDEX('Annex 4 LDNO charges'!$B$11:$B$201,MATCH($A32,'Annex 4 LDNO charges'!$A$11:$A$201,0))))</f>
        <v>J26</v>
      </c>
      <c r="C32" s="190">
        <f>IFERROR(INDEX('Annex 1 LV, HV and UMS charges'!$C$12:$C$43,MATCH($A32,'Annex 1 LV, HV and UMS charges'!$A$12:$A$43,0)),INDEX('Annex 4 LDNO charges'!$C$11:$C$201,MATCH($A32,'Annex 4 LDNO charges'!$A$11:$A$201,0)))</f>
        <v>0</v>
      </c>
      <c r="D32" s="182"/>
      <c r="E32" s="181">
        <v>-2.4138586351194289E-2</v>
      </c>
      <c r="F32" s="2"/>
    </row>
    <row r="33" spans="1:6" ht="27.75" customHeight="1" x14ac:dyDescent="0.2">
      <c r="A33" s="165" t="s">
        <v>123</v>
      </c>
      <c r="B33" s="41" t="str">
        <f>IFERROR(INDEX('Annex 1 LV, HV and UMS charges'!$B$12:$B$43,MATCH($A33,'Annex 1 LV, HV and UMS charges'!$A$12:$A$43,0)),IF(INDEX('Annex 4 LDNO charges'!$B$11:$B$201,MATCH($A33,'Annex 4 LDNO charges'!$A$11:$A$201,0))=0,"",INDEX('Annex 4 LDNO charges'!$B$11:$B$201,MATCH($A33,'Annex 4 LDNO charges'!$A$11:$A$201,0))))</f>
        <v>21J</v>
      </c>
      <c r="C33" s="190">
        <f>IFERROR(INDEX('Annex 1 LV, HV and UMS charges'!$C$12:$C$43,MATCH($A33,'Annex 1 LV, HV and UMS charges'!$A$12:$A$43,0)),INDEX('Annex 4 LDNO charges'!$C$11:$C$201,MATCH($A33,'Annex 4 LDNO charges'!$A$11:$A$201,0)))</f>
        <v>0</v>
      </c>
      <c r="D33" s="182"/>
      <c r="E33" s="181">
        <v>-2.4138586351194289E-2</v>
      </c>
      <c r="F33" s="2"/>
    </row>
    <row r="34" spans="1:6" ht="27.75" customHeight="1" x14ac:dyDescent="0.2">
      <c r="A34" s="165" t="s">
        <v>124</v>
      </c>
      <c r="B34" s="41" t="str">
        <f>IFERROR(INDEX('Annex 1 LV, HV and UMS charges'!$B$12:$B$43,MATCH($A34,'Annex 1 LV, HV and UMS charges'!$A$12:$A$43,0)),IF(INDEX('Annex 4 LDNO charges'!$B$11:$B$201,MATCH($A34,'Annex 4 LDNO charges'!$A$11:$A$201,0))=0,"",INDEX('Annex 4 LDNO charges'!$B$11:$B$201,MATCH($A34,'Annex 4 LDNO charges'!$A$11:$A$201,0))))</f>
        <v>22J</v>
      </c>
      <c r="C34" s="190">
        <f>IFERROR(INDEX('Annex 1 LV, HV and UMS charges'!$C$12:$C$43,MATCH($A34,'Annex 1 LV, HV and UMS charges'!$A$12:$A$43,0)),INDEX('Annex 4 LDNO charges'!$C$11:$C$201,MATCH($A34,'Annex 4 LDNO charges'!$A$11:$A$201,0)))</f>
        <v>0</v>
      </c>
      <c r="D34" s="182"/>
      <c r="E34" s="181">
        <v>-2.4138586351194289E-2</v>
      </c>
      <c r="F34" s="2"/>
    </row>
    <row r="35" spans="1:6" ht="27.75" customHeight="1" x14ac:dyDescent="0.2">
      <c r="A35" s="165" t="s">
        <v>125</v>
      </c>
      <c r="B35" s="41" t="str">
        <f>IFERROR(INDEX('Annex 1 LV, HV and UMS charges'!$B$12:$B$43,MATCH($A35,'Annex 1 LV, HV and UMS charges'!$A$12:$A$43,0)),IF(INDEX('Annex 4 LDNO charges'!$B$11:$B$201,MATCH($A35,'Annex 4 LDNO charges'!$A$11:$A$201,0))=0,"",INDEX('Annex 4 LDNO charges'!$B$11:$B$201,MATCH($A35,'Annex 4 LDNO charges'!$A$11:$A$201,0))))</f>
        <v>23J</v>
      </c>
      <c r="C35" s="190">
        <f>IFERROR(INDEX('Annex 1 LV, HV and UMS charges'!$C$12:$C$43,MATCH($A35,'Annex 1 LV, HV and UMS charges'!$A$12:$A$43,0)),INDEX('Annex 4 LDNO charges'!$C$11:$C$201,MATCH($A35,'Annex 4 LDNO charges'!$A$11:$A$201,0)))</f>
        <v>0</v>
      </c>
      <c r="D35" s="182"/>
      <c r="E35" s="181">
        <v>-2.4138586351194289E-2</v>
      </c>
      <c r="F35" s="2"/>
    </row>
    <row r="36" spans="1:6" ht="27.75" customHeight="1" x14ac:dyDescent="0.2">
      <c r="A36" s="165" t="s">
        <v>126</v>
      </c>
      <c r="B36" s="41" t="str">
        <f>IFERROR(INDEX('Annex 1 LV, HV and UMS charges'!$B$12:$B$43,MATCH($A36,'Annex 1 LV, HV and UMS charges'!$A$12:$A$43,0)),IF(INDEX('Annex 4 LDNO charges'!$B$11:$B$201,MATCH($A36,'Annex 4 LDNO charges'!$A$11:$A$201,0))=0,"",INDEX('Annex 4 LDNO charges'!$B$11:$B$201,MATCH($A36,'Annex 4 LDNO charges'!$A$11:$A$201,0))))</f>
        <v>24J</v>
      </c>
      <c r="C36" s="190">
        <f>IFERROR(INDEX('Annex 1 LV, HV and UMS charges'!$C$12:$C$43,MATCH($A36,'Annex 1 LV, HV and UMS charges'!$A$12:$A$43,0)),INDEX('Annex 4 LDNO charges'!$C$11:$C$201,MATCH($A36,'Annex 4 LDNO charges'!$A$11:$A$201,0)))</f>
        <v>0</v>
      </c>
      <c r="D36" s="182"/>
      <c r="E36" s="181">
        <v>-2.4138586351194289E-2</v>
      </c>
      <c r="F36" s="2"/>
    </row>
    <row r="37" spans="1:6" ht="27.75" customHeight="1" x14ac:dyDescent="0.2">
      <c r="A37" s="169" t="s">
        <v>651</v>
      </c>
      <c r="B37" s="41" t="str">
        <f>IFERROR(INDEX('Annex 1 LV, HV and UMS charges'!$B$12:$B$43,MATCH($A37,'Annex 1 LV, HV and UMS charges'!$A$12:$A$43,0)),IF(INDEX('Annex 4 LDNO charges'!$B$11:$B$201,MATCH($A37,'Annex 4 LDNO charges'!$A$11:$A$201,0))=0,"",INDEX('Annex 4 LDNO charges'!$B$11:$B$201,MATCH($A37,'Annex 4 LDNO charges'!$A$11:$A$201,0))))</f>
        <v>J61</v>
      </c>
      <c r="C37" s="190" t="str">
        <f>IFERROR(INDEX('Annex 1 LV, HV and UMS charges'!$C$12:$C$43,MATCH($A37,'Annex 1 LV, HV and UMS charges'!$A$12:$A$43,0)),INDEX('Annex 4 LDNO charges'!$C$11:$C$201,MATCH($A37,'Annex 4 LDNO charges'!$A$11:$A$201,0)))</f>
        <v>0, 1, 2</v>
      </c>
      <c r="D37" s="181"/>
      <c r="E37" s="181">
        <v>-2.4138586351194289E-2</v>
      </c>
      <c r="F37" s="2"/>
    </row>
    <row r="38" spans="1:6" ht="27.75" customHeight="1" x14ac:dyDescent="0.2">
      <c r="A38" s="165" t="s">
        <v>652</v>
      </c>
      <c r="B38" s="41" t="str">
        <f>IFERROR(INDEX('Annex 1 LV, HV and UMS charges'!$B$12:$B$43,MATCH($A38,'Annex 1 LV, HV and UMS charges'!$A$12:$A$43,0)),IF(INDEX('Annex 4 LDNO charges'!$B$11:$B$201,MATCH($A38,'Annex 4 LDNO charges'!$A$11:$A$201,0))=0,"",INDEX('Annex 4 LDNO charges'!$B$11:$B$201,MATCH($A38,'Annex 4 LDNO charges'!$A$11:$A$201,0))))</f>
        <v>J64</v>
      </c>
      <c r="C38" s="190" t="str">
        <f>IFERROR(INDEX('Annex 1 LV, HV and UMS charges'!$C$12:$C$43,MATCH($A38,'Annex 1 LV, HV and UMS charges'!$A$12:$A$43,0)),INDEX('Annex 4 LDNO charges'!$C$11:$C$201,MATCH($A38,'Annex 4 LDNO charges'!$A$11:$A$201,0)))</f>
        <v>0, 3, 4, 5-8</v>
      </c>
      <c r="D38" s="182"/>
      <c r="E38" s="181">
        <v>-2.4138586351194289E-2</v>
      </c>
      <c r="F38" s="2"/>
    </row>
    <row r="39" spans="1:6" ht="27.75" customHeight="1" x14ac:dyDescent="0.2">
      <c r="A39" s="165" t="s">
        <v>653</v>
      </c>
      <c r="B39" s="41" t="str">
        <f>IFERROR(INDEX('Annex 1 LV, HV and UMS charges'!$B$12:$B$43,MATCH($A39,'Annex 1 LV, HV and UMS charges'!$A$12:$A$43,0)),IF(INDEX('Annex 4 LDNO charges'!$B$11:$B$201,MATCH($A39,'Annex 4 LDNO charges'!$A$11:$A$201,0))=0,"",INDEX('Annex 4 LDNO charges'!$B$11:$B$201,MATCH($A39,'Annex 4 LDNO charges'!$A$11:$A$201,0))))</f>
        <v>61J, 6J1</v>
      </c>
      <c r="C39" s="190" t="str">
        <f>IFERROR(INDEX('Annex 1 LV, HV and UMS charges'!$C$12:$C$43,MATCH($A39,'Annex 1 LV, HV and UMS charges'!$A$12:$A$43,0)),INDEX('Annex 4 LDNO charges'!$C$11:$C$201,MATCH($A39,'Annex 4 LDNO charges'!$A$11:$A$201,0)))</f>
        <v>0, 3, 4, 5-8</v>
      </c>
      <c r="D39" s="182"/>
      <c r="E39" s="181">
        <v>-2.4138586351194289E-2</v>
      </c>
      <c r="F39" s="2"/>
    </row>
    <row r="40" spans="1:6" ht="27.75" customHeight="1" x14ac:dyDescent="0.2">
      <c r="A40" s="165" t="s">
        <v>654</v>
      </c>
      <c r="B40" s="41" t="str">
        <f>IFERROR(INDEX('Annex 1 LV, HV and UMS charges'!$B$12:$B$43,MATCH($A40,'Annex 1 LV, HV and UMS charges'!$A$12:$A$43,0)),IF(INDEX('Annex 4 LDNO charges'!$B$11:$B$201,MATCH($A40,'Annex 4 LDNO charges'!$A$11:$A$201,0))=0,"",INDEX('Annex 4 LDNO charges'!$B$11:$B$201,MATCH($A40,'Annex 4 LDNO charges'!$A$11:$A$201,0))))</f>
        <v>62J, 6J2</v>
      </c>
      <c r="C40" s="190" t="str">
        <f>IFERROR(INDEX('Annex 1 LV, HV and UMS charges'!$C$12:$C$43,MATCH($A40,'Annex 1 LV, HV and UMS charges'!$A$12:$A$43,0)),INDEX('Annex 4 LDNO charges'!$C$11:$C$201,MATCH($A40,'Annex 4 LDNO charges'!$A$11:$A$201,0)))</f>
        <v>0, 3, 4, 5-8</v>
      </c>
      <c r="D40" s="182"/>
      <c r="E40" s="181">
        <v>-2.4138586351194289E-2</v>
      </c>
      <c r="F40" s="2"/>
    </row>
    <row r="41" spans="1:6" ht="27.75" customHeight="1" x14ac:dyDescent="0.2">
      <c r="A41" s="165" t="s">
        <v>655</v>
      </c>
      <c r="B41" s="41" t="str">
        <f>IFERROR(INDEX('Annex 1 LV, HV and UMS charges'!$B$12:$B$43,MATCH($A41,'Annex 1 LV, HV and UMS charges'!$A$12:$A$43,0)),IF(INDEX('Annex 4 LDNO charges'!$B$11:$B$201,MATCH($A41,'Annex 4 LDNO charges'!$A$11:$A$201,0))=0,"",INDEX('Annex 4 LDNO charges'!$B$11:$B$201,MATCH($A41,'Annex 4 LDNO charges'!$A$11:$A$201,0))))</f>
        <v>63J, 6J3</v>
      </c>
      <c r="C41" s="190" t="str">
        <f>IFERROR(INDEX('Annex 1 LV, HV and UMS charges'!$C$12:$C$43,MATCH($A41,'Annex 1 LV, HV and UMS charges'!$A$12:$A$43,0)),INDEX('Annex 4 LDNO charges'!$C$11:$C$201,MATCH($A41,'Annex 4 LDNO charges'!$A$11:$A$201,0)))</f>
        <v>0, 3, 4, 5-8</v>
      </c>
      <c r="D41" s="182"/>
      <c r="E41" s="181">
        <v>-2.4138586351194289E-2</v>
      </c>
      <c r="F41" s="2"/>
    </row>
    <row r="42" spans="1:6" ht="27.75" customHeight="1" x14ac:dyDescent="0.2">
      <c r="A42" s="165" t="s">
        <v>656</v>
      </c>
      <c r="B42" s="41" t="str">
        <f>IFERROR(INDEX('Annex 1 LV, HV and UMS charges'!$B$12:$B$43,MATCH($A42,'Annex 1 LV, HV and UMS charges'!$A$12:$A$43,0)),IF(INDEX('Annex 4 LDNO charges'!$B$11:$B$201,MATCH($A42,'Annex 4 LDNO charges'!$A$11:$A$201,0))=0,"",INDEX('Annex 4 LDNO charges'!$B$11:$B$201,MATCH($A42,'Annex 4 LDNO charges'!$A$11:$A$201,0))))</f>
        <v>64J, 6J4</v>
      </c>
      <c r="C42" s="190" t="str">
        <f>IFERROR(INDEX('Annex 1 LV, HV and UMS charges'!$C$12:$C$43,MATCH($A42,'Annex 1 LV, HV and UMS charges'!$A$12:$A$43,0)),INDEX('Annex 4 LDNO charges'!$C$11:$C$201,MATCH($A42,'Annex 4 LDNO charges'!$A$11:$A$201,0)))</f>
        <v>0, 3, 4, 5-8</v>
      </c>
      <c r="D42" s="182"/>
      <c r="E42" s="181">
        <v>-2.4138586351194289E-2</v>
      </c>
      <c r="F42" s="2"/>
    </row>
    <row r="43" spans="1:6" ht="27.75" customHeight="1" x14ac:dyDescent="0.2">
      <c r="A43" s="165" t="s">
        <v>132</v>
      </c>
      <c r="B43" s="41" t="str">
        <f>IFERROR(INDEX('Annex 1 LV, HV and UMS charges'!$B$12:$B$43,MATCH($A43,'Annex 1 LV, HV and UMS charges'!$A$12:$A$43,0)),IF(INDEX('Annex 4 LDNO charges'!$B$11:$B$201,MATCH($A43,'Annex 4 LDNO charges'!$A$11:$A$201,0))=0,"",INDEX('Annex 4 LDNO charges'!$B$11:$B$201,MATCH($A43,'Annex 4 LDNO charges'!$A$11:$A$201,0))))</f>
        <v>J86</v>
      </c>
      <c r="C43" s="190">
        <f>IFERROR(INDEX('Annex 1 LV, HV and UMS charges'!$C$12:$C$43,MATCH($A43,'Annex 1 LV, HV and UMS charges'!$A$12:$A$43,0)),INDEX('Annex 4 LDNO charges'!$C$11:$C$201,MATCH($A43,'Annex 4 LDNO charges'!$A$11:$A$201,0)))</f>
        <v>0</v>
      </c>
      <c r="D43" s="182"/>
      <c r="E43" s="181">
        <v>-2.4138586351194289E-2</v>
      </c>
      <c r="F43" s="2"/>
    </row>
    <row r="44" spans="1:6" ht="27.75" customHeight="1" x14ac:dyDescent="0.2">
      <c r="A44" s="165" t="s">
        <v>133</v>
      </c>
      <c r="B44" s="41" t="str">
        <f>IFERROR(INDEX('Annex 1 LV, HV and UMS charges'!$B$12:$B$43,MATCH($A44,'Annex 1 LV, HV and UMS charges'!$A$12:$A$43,0)),IF(INDEX('Annex 4 LDNO charges'!$B$11:$B$201,MATCH($A44,'Annex 4 LDNO charges'!$A$11:$A$201,0))=0,"",INDEX('Annex 4 LDNO charges'!$B$11:$B$201,MATCH($A44,'Annex 4 LDNO charges'!$A$11:$A$201,0))))</f>
        <v>71J</v>
      </c>
      <c r="C44" s="190">
        <f>IFERROR(INDEX('Annex 1 LV, HV and UMS charges'!$C$12:$C$43,MATCH($A44,'Annex 1 LV, HV and UMS charges'!$A$12:$A$43,0)),INDEX('Annex 4 LDNO charges'!$C$11:$C$201,MATCH($A44,'Annex 4 LDNO charges'!$A$11:$A$201,0)))</f>
        <v>0</v>
      </c>
      <c r="D44" s="182"/>
      <c r="E44" s="181">
        <v>-2.4138586351194289E-2</v>
      </c>
      <c r="F44" s="2"/>
    </row>
    <row r="45" spans="1:6" ht="27.75" customHeight="1" x14ac:dyDescent="0.2">
      <c r="A45" s="165" t="s">
        <v>134</v>
      </c>
      <c r="B45" s="41" t="str">
        <f>IFERROR(INDEX('Annex 1 LV, HV and UMS charges'!$B$12:$B$43,MATCH($A45,'Annex 1 LV, HV and UMS charges'!$A$12:$A$43,0)),IF(INDEX('Annex 4 LDNO charges'!$B$11:$B$201,MATCH($A45,'Annex 4 LDNO charges'!$A$11:$A$201,0))=0,"",INDEX('Annex 4 LDNO charges'!$B$11:$B$201,MATCH($A45,'Annex 4 LDNO charges'!$A$11:$A$201,0))))</f>
        <v>72J</v>
      </c>
      <c r="C45" s="190">
        <f>IFERROR(INDEX('Annex 1 LV, HV and UMS charges'!$C$12:$C$43,MATCH($A45,'Annex 1 LV, HV and UMS charges'!$A$12:$A$43,0)),INDEX('Annex 4 LDNO charges'!$C$11:$C$201,MATCH($A45,'Annex 4 LDNO charges'!$A$11:$A$201,0)))</f>
        <v>0</v>
      </c>
      <c r="D45" s="182"/>
      <c r="E45" s="181">
        <v>-2.4138586351194289E-2</v>
      </c>
      <c r="F45" s="2"/>
    </row>
    <row r="46" spans="1:6" ht="27.75" customHeight="1" x14ac:dyDescent="0.2">
      <c r="A46" s="165" t="s">
        <v>135</v>
      </c>
      <c r="B46" s="41" t="str">
        <f>IFERROR(INDEX('Annex 1 LV, HV and UMS charges'!$B$12:$B$43,MATCH($A46,'Annex 1 LV, HV and UMS charges'!$A$12:$A$43,0)),IF(INDEX('Annex 4 LDNO charges'!$B$11:$B$201,MATCH($A46,'Annex 4 LDNO charges'!$A$11:$A$201,0))=0,"",INDEX('Annex 4 LDNO charges'!$B$11:$B$201,MATCH($A46,'Annex 4 LDNO charges'!$A$11:$A$201,0))))</f>
        <v>73J</v>
      </c>
      <c r="C46" s="190">
        <f>IFERROR(INDEX('Annex 1 LV, HV and UMS charges'!$C$12:$C$43,MATCH($A46,'Annex 1 LV, HV and UMS charges'!$A$12:$A$43,0)),INDEX('Annex 4 LDNO charges'!$C$11:$C$201,MATCH($A46,'Annex 4 LDNO charges'!$A$11:$A$201,0)))</f>
        <v>0</v>
      </c>
      <c r="D46" s="182"/>
      <c r="E46" s="181">
        <v>-2.4138586351194289E-2</v>
      </c>
      <c r="F46" s="2"/>
    </row>
    <row r="47" spans="1:6" ht="27.75" customHeight="1" x14ac:dyDescent="0.2">
      <c r="A47" s="165" t="s">
        <v>136</v>
      </c>
      <c r="B47" s="41" t="str">
        <f>IFERROR(INDEX('Annex 1 LV, HV and UMS charges'!$B$12:$B$43,MATCH($A47,'Annex 1 LV, HV and UMS charges'!$A$12:$A$43,0)),IF(INDEX('Annex 4 LDNO charges'!$B$11:$B$201,MATCH($A47,'Annex 4 LDNO charges'!$A$11:$A$201,0))=0,"",INDEX('Annex 4 LDNO charges'!$B$11:$B$201,MATCH($A47,'Annex 4 LDNO charges'!$A$11:$A$201,0))))</f>
        <v>74J</v>
      </c>
      <c r="C47" s="190">
        <f>IFERROR(INDEX('Annex 1 LV, HV and UMS charges'!$C$12:$C$43,MATCH($A47,'Annex 1 LV, HV and UMS charges'!$A$12:$A$43,0)),INDEX('Annex 4 LDNO charges'!$C$11:$C$201,MATCH($A47,'Annex 4 LDNO charges'!$A$11:$A$201,0)))</f>
        <v>0</v>
      </c>
      <c r="D47" s="182"/>
      <c r="E47" s="181">
        <v>-2.4138586351194289E-2</v>
      </c>
      <c r="F47" s="2"/>
    </row>
    <row r="48" spans="1:6" ht="27.75" customHeight="1" x14ac:dyDescent="0.2">
      <c r="A48" s="165" t="s">
        <v>137</v>
      </c>
      <c r="B48" s="41" t="str">
        <f>IFERROR(INDEX('Annex 1 LV, HV and UMS charges'!$B$12:$B$43,MATCH($A48,'Annex 1 LV, HV and UMS charges'!$A$12:$A$43,0)),IF(INDEX('Annex 4 LDNO charges'!$B$11:$B$201,MATCH($A48,'Annex 4 LDNO charges'!$A$11:$A$201,0))=0,"",INDEX('Annex 4 LDNO charges'!$B$11:$B$201,MATCH($A48,'Annex 4 LDNO charges'!$A$11:$A$201,0))))</f>
        <v>J85</v>
      </c>
      <c r="C48" s="190">
        <f>IFERROR(INDEX('Annex 1 LV, HV and UMS charges'!$C$12:$C$43,MATCH($A48,'Annex 1 LV, HV and UMS charges'!$A$12:$A$43,0)),INDEX('Annex 4 LDNO charges'!$C$11:$C$201,MATCH($A48,'Annex 4 LDNO charges'!$A$11:$A$201,0)))</f>
        <v>0</v>
      </c>
      <c r="D48" s="182"/>
      <c r="E48" s="181">
        <v>-2.4138586351194289E-2</v>
      </c>
      <c r="F48" s="2"/>
    </row>
    <row r="49" spans="1:6" ht="27.75" customHeight="1" x14ac:dyDescent="0.2">
      <c r="A49" s="165" t="s">
        <v>138</v>
      </c>
      <c r="B49" s="41" t="str">
        <f>IFERROR(INDEX('Annex 1 LV, HV and UMS charges'!$B$12:$B$43,MATCH($A49,'Annex 1 LV, HV and UMS charges'!$A$12:$A$43,0)),IF(INDEX('Annex 4 LDNO charges'!$B$11:$B$201,MATCH($A49,'Annex 4 LDNO charges'!$A$11:$A$201,0))=0,"",INDEX('Annex 4 LDNO charges'!$B$11:$B$201,MATCH($A49,'Annex 4 LDNO charges'!$A$11:$A$201,0))))</f>
        <v>Y1J</v>
      </c>
      <c r="C49" s="190">
        <f>IFERROR(INDEX('Annex 1 LV, HV and UMS charges'!$C$12:$C$43,MATCH($A49,'Annex 1 LV, HV and UMS charges'!$A$12:$A$43,0)),INDEX('Annex 4 LDNO charges'!$C$11:$C$201,MATCH($A49,'Annex 4 LDNO charges'!$A$11:$A$201,0)))</f>
        <v>0</v>
      </c>
      <c r="D49" s="182"/>
      <c r="E49" s="181">
        <v>-2.4138586351194289E-2</v>
      </c>
      <c r="F49" s="2"/>
    </row>
    <row r="50" spans="1:6" ht="27.75" customHeight="1" x14ac:dyDescent="0.2">
      <c r="A50" s="165" t="s">
        <v>139</v>
      </c>
      <c r="B50" s="41" t="str">
        <f>IFERROR(INDEX('Annex 1 LV, HV and UMS charges'!$B$12:$B$43,MATCH($A50,'Annex 1 LV, HV and UMS charges'!$A$12:$A$43,0)),IF(INDEX('Annex 4 LDNO charges'!$B$11:$B$201,MATCH($A50,'Annex 4 LDNO charges'!$A$11:$A$201,0))=0,"",INDEX('Annex 4 LDNO charges'!$B$11:$B$201,MATCH($A50,'Annex 4 LDNO charges'!$A$11:$A$201,0))))</f>
        <v>Y2J</v>
      </c>
      <c r="C50" s="190">
        <f>IFERROR(INDEX('Annex 1 LV, HV and UMS charges'!$C$12:$C$43,MATCH($A50,'Annex 1 LV, HV and UMS charges'!$A$12:$A$43,0)),INDEX('Annex 4 LDNO charges'!$C$11:$C$201,MATCH($A50,'Annex 4 LDNO charges'!$A$11:$A$201,0)))</f>
        <v>0</v>
      </c>
      <c r="D50" s="182"/>
      <c r="E50" s="181">
        <v>-2.4138586351194289E-2</v>
      </c>
      <c r="F50" s="2"/>
    </row>
    <row r="51" spans="1:6" ht="27.75" customHeight="1" x14ac:dyDescent="0.2">
      <c r="A51" s="165" t="s">
        <v>140</v>
      </c>
      <c r="B51" s="41" t="str">
        <f>IFERROR(INDEX('Annex 1 LV, HV and UMS charges'!$B$12:$B$43,MATCH($A51,'Annex 1 LV, HV and UMS charges'!$A$12:$A$43,0)),IF(INDEX('Annex 4 LDNO charges'!$B$11:$B$201,MATCH($A51,'Annex 4 LDNO charges'!$A$11:$A$201,0))=0,"",INDEX('Annex 4 LDNO charges'!$B$11:$B$201,MATCH($A51,'Annex 4 LDNO charges'!$A$11:$A$201,0))))</f>
        <v>Y3J</v>
      </c>
      <c r="C51" s="190">
        <f>IFERROR(INDEX('Annex 1 LV, HV and UMS charges'!$C$12:$C$43,MATCH($A51,'Annex 1 LV, HV and UMS charges'!$A$12:$A$43,0)),INDEX('Annex 4 LDNO charges'!$C$11:$C$201,MATCH($A51,'Annex 4 LDNO charges'!$A$11:$A$201,0)))</f>
        <v>0</v>
      </c>
      <c r="D51" s="182"/>
      <c r="E51" s="181">
        <v>-2.4138586351194289E-2</v>
      </c>
      <c r="F51" s="2"/>
    </row>
    <row r="52" spans="1:6" ht="27.75" customHeight="1" x14ac:dyDescent="0.2">
      <c r="A52" s="165" t="s">
        <v>141</v>
      </c>
      <c r="B52" s="41" t="str">
        <f>IFERROR(INDEX('Annex 1 LV, HV and UMS charges'!$B$12:$B$43,MATCH($A52,'Annex 1 LV, HV and UMS charges'!$A$12:$A$43,0)),IF(INDEX('Annex 4 LDNO charges'!$B$11:$B$201,MATCH($A52,'Annex 4 LDNO charges'!$A$11:$A$201,0))=0,"",INDEX('Annex 4 LDNO charges'!$B$11:$B$201,MATCH($A52,'Annex 4 LDNO charges'!$A$11:$A$201,0))))</f>
        <v>Y4J</v>
      </c>
      <c r="C52" s="190">
        <f>IFERROR(INDEX('Annex 1 LV, HV and UMS charges'!$C$12:$C$43,MATCH($A52,'Annex 1 LV, HV and UMS charges'!$A$12:$A$43,0)),INDEX('Annex 4 LDNO charges'!$C$11:$C$201,MATCH($A52,'Annex 4 LDNO charges'!$A$11:$A$201,0)))</f>
        <v>0</v>
      </c>
      <c r="D52" s="182"/>
      <c r="E52" s="181">
        <v>-2.4138586351194289E-2</v>
      </c>
      <c r="F52" s="2"/>
    </row>
    <row r="53" spans="1:6" ht="27.75" customHeight="1" x14ac:dyDescent="0.2">
      <c r="A53" s="165" t="s">
        <v>142</v>
      </c>
      <c r="B53" s="41" t="str">
        <f>IFERROR(INDEX('Annex 1 LV, HV and UMS charges'!$B$12:$B$43,MATCH($A53,'Annex 1 LV, HV and UMS charges'!$A$12:$A$43,0)),IF(INDEX('Annex 4 LDNO charges'!$B$11:$B$201,MATCH($A53,'Annex 4 LDNO charges'!$A$11:$A$201,0))=0,"",INDEX('Annex 4 LDNO charges'!$B$11:$B$201,MATCH($A53,'Annex 4 LDNO charges'!$A$11:$A$201,0))))</f>
        <v>J84</v>
      </c>
      <c r="C53" s="190">
        <f>IFERROR(INDEX('Annex 1 LV, HV and UMS charges'!$C$12:$C$43,MATCH($A53,'Annex 1 LV, HV and UMS charges'!$A$12:$A$43,0)),INDEX('Annex 4 LDNO charges'!$C$11:$C$201,MATCH($A53,'Annex 4 LDNO charges'!$A$11:$A$201,0)))</f>
        <v>0</v>
      </c>
      <c r="D53" s="182"/>
      <c r="E53" s="181">
        <v>-2.4138586351194289E-2</v>
      </c>
      <c r="F53" s="2"/>
    </row>
    <row r="54" spans="1:6" ht="27.75" customHeight="1" x14ac:dyDescent="0.2">
      <c r="A54" s="165" t="s">
        <v>143</v>
      </c>
      <c r="B54" s="41" t="str">
        <f>IFERROR(INDEX('Annex 1 LV, HV and UMS charges'!$B$12:$B$43,MATCH($A54,'Annex 1 LV, HV and UMS charges'!$A$12:$A$43,0)),IF(INDEX('Annex 4 LDNO charges'!$B$11:$B$201,MATCH($A54,'Annex 4 LDNO charges'!$A$11:$A$201,0))=0,"",INDEX('Annex 4 LDNO charges'!$B$11:$B$201,MATCH($A54,'Annex 4 LDNO charges'!$A$11:$A$201,0))))</f>
        <v>81J</v>
      </c>
      <c r="C54" s="190">
        <f>IFERROR(INDEX('Annex 1 LV, HV and UMS charges'!$C$12:$C$43,MATCH($A54,'Annex 1 LV, HV and UMS charges'!$A$12:$A$43,0)),INDEX('Annex 4 LDNO charges'!$C$11:$C$201,MATCH($A54,'Annex 4 LDNO charges'!$A$11:$A$201,0)))</f>
        <v>0</v>
      </c>
      <c r="D54" s="182"/>
      <c r="E54" s="181">
        <v>-2.4138586351194289E-2</v>
      </c>
      <c r="F54" s="2"/>
    </row>
    <row r="55" spans="1:6" ht="27.75" customHeight="1" x14ac:dyDescent="0.2">
      <c r="A55" s="165" t="s">
        <v>144</v>
      </c>
      <c r="B55" s="41" t="str">
        <f>IFERROR(INDEX('Annex 1 LV, HV and UMS charges'!$B$12:$B$43,MATCH($A55,'Annex 1 LV, HV and UMS charges'!$A$12:$A$43,0)),IF(INDEX('Annex 4 LDNO charges'!$B$11:$B$201,MATCH($A55,'Annex 4 LDNO charges'!$A$11:$A$201,0))=0,"",INDEX('Annex 4 LDNO charges'!$B$11:$B$201,MATCH($A55,'Annex 4 LDNO charges'!$A$11:$A$201,0))))</f>
        <v>82J</v>
      </c>
      <c r="C55" s="190">
        <f>IFERROR(INDEX('Annex 1 LV, HV and UMS charges'!$C$12:$C$43,MATCH($A55,'Annex 1 LV, HV and UMS charges'!$A$12:$A$43,0)),INDEX('Annex 4 LDNO charges'!$C$11:$C$201,MATCH($A55,'Annex 4 LDNO charges'!$A$11:$A$201,0)))</f>
        <v>0</v>
      </c>
      <c r="D55" s="182"/>
      <c r="E55" s="181">
        <v>-2.4138586351194289E-2</v>
      </c>
      <c r="F55" s="2"/>
    </row>
    <row r="56" spans="1:6" ht="27.75" customHeight="1" x14ac:dyDescent="0.2">
      <c r="A56" s="165" t="s">
        <v>145</v>
      </c>
      <c r="B56" s="41" t="str">
        <f>IFERROR(INDEX('Annex 1 LV, HV and UMS charges'!$B$12:$B$43,MATCH($A56,'Annex 1 LV, HV and UMS charges'!$A$12:$A$43,0)),IF(INDEX('Annex 4 LDNO charges'!$B$11:$B$201,MATCH($A56,'Annex 4 LDNO charges'!$A$11:$A$201,0))=0,"",INDEX('Annex 4 LDNO charges'!$B$11:$B$201,MATCH($A56,'Annex 4 LDNO charges'!$A$11:$A$201,0))))</f>
        <v>83J</v>
      </c>
      <c r="C56" s="190">
        <f>IFERROR(INDEX('Annex 1 LV, HV and UMS charges'!$C$12:$C$43,MATCH($A56,'Annex 1 LV, HV and UMS charges'!$A$12:$A$43,0)),INDEX('Annex 4 LDNO charges'!$C$11:$C$201,MATCH($A56,'Annex 4 LDNO charges'!$A$11:$A$201,0)))</f>
        <v>0</v>
      </c>
      <c r="D56" s="182"/>
      <c r="E56" s="181">
        <v>-2.4138586351194289E-2</v>
      </c>
      <c r="F56" s="2"/>
    </row>
    <row r="57" spans="1:6" ht="27.75" customHeight="1" x14ac:dyDescent="0.2">
      <c r="A57" s="165" t="s">
        <v>146</v>
      </c>
      <c r="B57" s="41" t="str">
        <f>IFERROR(INDEX('Annex 1 LV, HV and UMS charges'!$B$12:$B$43,MATCH($A57,'Annex 1 LV, HV and UMS charges'!$A$12:$A$43,0)),IF(INDEX('Annex 4 LDNO charges'!$B$11:$B$201,MATCH($A57,'Annex 4 LDNO charges'!$A$11:$A$201,0))=0,"",INDEX('Annex 4 LDNO charges'!$B$11:$B$201,MATCH($A57,'Annex 4 LDNO charges'!$A$11:$A$201,0))))</f>
        <v>84J</v>
      </c>
      <c r="C57" s="190">
        <f>IFERROR(INDEX('Annex 1 LV, HV and UMS charges'!$C$12:$C$43,MATCH($A57,'Annex 1 LV, HV and UMS charges'!$A$12:$A$43,0)),INDEX('Annex 4 LDNO charges'!$C$11:$C$201,MATCH($A57,'Annex 4 LDNO charges'!$A$11:$A$201,0)))</f>
        <v>0</v>
      </c>
      <c r="D57" s="182"/>
      <c r="E57" s="181">
        <v>-2.4138586351194289E-2</v>
      </c>
      <c r="F57" s="2"/>
    </row>
    <row r="58" spans="1:6" ht="27.75" customHeight="1" x14ac:dyDescent="0.2">
      <c r="A58" s="165" t="s">
        <v>657</v>
      </c>
      <c r="B58" s="41" t="str">
        <f>IFERROR(INDEX('Annex 1 LV, HV and UMS charges'!$B$12:$B$43,MATCH($A58,'Annex 1 LV, HV and UMS charges'!$A$12:$A$43,0)),IF(INDEX('Annex 4 LDNO charges'!$B$11:$B$201,MATCH($A58,'Annex 4 LDNO charges'!$A$11:$A$201,0))=0,"",INDEX('Annex 4 LDNO charges'!$B$11:$B$201,MATCH($A58,'Annex 4 LDNO charges'!$A$11:$A$201,0))))</f>
        <v/>
      </c>
      <c r="C58" s="190" t="str">
        <f>IFERROR(INDEX('Annex 1 LV, HV and UMS charges'!$C$12:$C$43,MATCH($A58,'Annex 1 LV, HV and UMS charges'!$A$12:$A$43,0)),INDEX('Annex 4 LDNO charges'!$C$11:$C$201,MATCH($A58,'Annex 4 LDNO charges'!$A$11:$A$201,0)))</f>
        <v>0, 1, 2</v>
      </c>
      <c r="D58" s="181"/>
      <c r="E58" s="181">
        <v>-2.4138586351194289E-2</v>
      </c>
      <c r="F58" s="2"/>
    </row>
    <row r="59" spans="1:6" ht="27.75" customHeight="1" x14ac:dyDescent="0.2">
      <c r="A59" s="165" t="s">
        <v>659</v>
      </c>
      <c r="B59" s="41" t="str">
        <f>IFERROR(INDEX('Annex 1 LV, HV and UMS charges'!$B$12:$B$43,MATCH($A59,'Annex 1 LV, HV and UMS charges'!$A$12:$A$43,0)),IF(INDEX('Annex 4 LDNO charges'!$B$11:$B$201,MATCH($A59,'Annex 4 LDNO charges'!$A$11:$A$201,0))=0,"",INDEX('Annex 4 LDNO charges'!$B$11:$B$201,MATCH($A59,'Annex 4 LDNO charges'!$A$11:$A$201,0))))</f>
        <v/>
      </c>
      <c r="C59" s="190" t="str">
        <f>IFERROR(INDEX('Annex 1 LV, HV and UMS charges'!$C$12:$C$43,MATCH($A59,'Annex 1 LV, HV and UMS charges'!$A$12:$A$43,0)),INDEX('Annex 4 LDNO charges'!$C$11:$C$201,MATCH($A59,'Annex 4 LDNO charges'!$A$11:$A$201,0)))</f>
        <v>0, 3, 4, 5-8</v>
      </c>
      <c r="D59" s="182"/>
      <c r="E59" s="181">
        <v>-2.4138586351194289E-2</v>
      </c>
      <c r="F59" s="2"/>
    </row>
    <row r="60" spans="1:6" ht="27.75" customHeight="1" x14ac:dyDescent="0.2">
      <c r="A60" s="165" t="s">
        <v>660</v>
      </c>
      <c r="B60" s="41" t="str">
        <f>IFERROR(INDEX('Annex 1 LV, HV and UMS charges'!$B$12:$B$43,MATCH($A60,'Annex 1 LV, HV and UMS charges'!$A$12:$A$43,0)),IF(INDEX('Annex 4 LDNO charges'!$B$11:$B$201,MATCH($A60,'Annex 4 LDNO charges'!$A$11:$A$201,0))=0,"",INDEX('Annex 4 LDNO charges'!$B$11:$B$201,MATCH($A60,'Annex 4 LDNO charges'!$A$11:$A$201,0))))</f>
        <v/>
      </c>
      <c r="C60" s="190" t="str">
        <f>IFERROR(INDEX('Annex 1 LV, HV and UMS charges'!$C$12:$C$43,MATCH($A60,'Annex 1 LV, HV and UMS charges'!$A$12:$A$43,0)),INDEX('Annex 4 LDNO charges'!$C$11:$C$201,MATCH($A60,'Annex 4 LDNO charges'!$A$11:$A$201,0)))</f>
        <v>0, 3, 4, 5-8</v>
      </c>
      <c r="D60" s="182"/>
      <c r="E60" s="181">
        <v>-2.4138586351194289E-2</v>
      </c>
      <c r="F60" s="2"/>
    </row>
    <row r="61" spans="1:6" ht="27.75" customHeight="1" x14ac:dyDescent="0.2">
      <c r="A61" s="165" t="s">
        <v>661</v>
      </c>
      <c r="B61" s="41" t="str">
        <f>IFERROR(INDEX('Annex 1 LV, HV and UMS charges'!$B$12:$B$43,MATCH($A61,'Annex 1 LV, HV and UMS charges'!$A$12:$A$43,0)),IF(INDEX('Annex 4 LDNO charges'!$B$11:$B$201,MATCH($A61,'Annex 4 LDNO charges'!$A$11:$A$201,0))=0,"",INDEX('Annex 4 LDNO charges'!$B$11:$B$201,MATCH($A61,'Annex 4 LDNO charges'!$A$11:$A$201,0))))</f>
        <v/>
      </c>
      <c r="C61" s="190" t="str">
        <f>IFERROR(INDEX('Annex 1 LV, HV and UMS charges'!$C$12:$C$43,MATCH($A61,'Annex 1 LV, HV and UMS charges'!$A$12:$A$43,0)),INDEX('Annex 4 LDNO charges'!$C$11:$C$201,MATCH($A61,'Annex 4 LDNO charges'!$A$11:$A$201,0)))</f>
        <v>0, 3, 4, 5-8</v>
      </c>
      <c r="D61" s="182"/>
      <c r="E61" s="181">
        <v>-2.4138586351194289E-2</v>
      </c>
      <c r="F61" s="2"/>
    </row>
    <row r="62" spans="1:6" ht="27.75" customHeight="1" x14ac:dyDescent="0.2">
      <c r="A62" s="165" t="s">
        <v>662</v>
      </c>
      <c r="B62" s="41" t="str">
        <f>IFERROR(INDEX('Annex 1 LV, HV and UMS charges'!$B$12:$B$43,MATCH($A62,'Annex 1 LV, HV and UMS charges'!$A$12:$A$43,0)),IF(INDEX('Annex 4 LDNO charges'!$B$11:$B$201,MATCH($A62,'Annex 4 LDNO charges'!$A$11:$A$201,0))=0,"",INDEX('Annex 4 LDNO charges'!$B$11:$B$201,MATCH($A62,'Annex 4 LDNO charges'!$A$11:$A$201,0))))</f>
        <v/>
      </c>
      <c r="C62" s="190" t="str">
        <f>IFERROR(INDEX('Annex 1 LV, HV and UMS charges'!$C$12:$C$43,MATCH($A62,'Annex 1 LV, HV and UMS charges'!$A$12:$A$43,0)),INDEX('Annex 4 LDNO charges'!$C$11:$C$201,MATCH($A62,'Annex 4 LDNO charges'!$A$11:$A$201,0)))</f>
        <v>0, 3, 4, 5-8</v>
      </c>
      <c r="D62" s="182"/>
      <c r="E62" s="181">
        <v>-2.4138586351194289E-2</v>
      </c>
      <c r="F62" s="2"/>
    </row>
    <row r="63" spans="1:6" ht="27.75" customHeight="1" x14ac:dyDescent="0.2">
      <c r="A63" s="165" t="s">
        <v>663</v>
      </c>
      <c r="B63" s="41" t="str">
        <f>IFERROR(INDEX('Annex 1 LV, HV and UMS charges'!$B$12:$B$43,MATCH($A63,'Annex 1 LV, HV and UMS charges'!$A$12:$A$43,0)),IF(INDEX('Annex 4 LDNO charges'!$B$11:$B$201,MATCH($A63,'Annex 4 LDNO charges'!$A$11:$A$201,0))=0,"",INDEX('Annex 4 LDNO charges'!$B$11:$B$201,MATCH($A63,'Annex 4 LDNO charges'!$A$11:$A$201,0))))</f>
        <v/>
      </c>
      <c r="C63" s="190" t="str">
        <f>IFERROR(INDEX('Annex 1 LV, HV and UMS charges'!$C$12:$C$43,MATCH($A63,'Annex 1 LV, HV and UMS charges'!$A$12:$A$43,0)),INDEX('Annex 4 LDNO charges'!$C$11:$C$201,MATCH($A63,'Annex 4 LDNO charges'!$A$11:$A$201,0)))</f>
        <v>0, 3, 4, 5-8</v>
      </c>
      <c r="D63" s="182"/>
      <c r="E63" s="181">
        <v>-2.4138586351194289E-2</v>
      </c>
      <c r="F63" s="2"/>
    </row>
    <row r="64" spans="1:6" ht="27.75" customHeight="1" x14ac:dyDescent="0.2">
      <c r="A64" s="165" t="s">
        <v>154</v>
      </c>
      <c r="B64" s="41" t="str">
        <f>IFERROR(INDEX('Annex 1 LV, HV and UMS charges'!$B$12:$B$43,MATCH($A64,'Annex 1 LV, HV and UMS charges'!$A$12:$A$43,0)),IF(INDEX('Annex 4 LDNO charges'!$B$11:$B$201,MATCH($A64,'Annex 4 LDNO charges'!$A$11:$A$201,0))=0,"",INDEX('Annex 4 LDNO charges'!$B$11:$B$201,MATCH($A64,'Annex 4 LDNO charges'!$A$11:$A$201,0))))</f>
        <v/>
      </c>
      <c r="C64" s="190">
        <f>IFERROR(INDEX('Annex 1 LV, HV and UMS charges'!$C$12:$C$43,MATCH($A64,'Annex 1 LV, HV and UMS charges'!$A$12:$A$43,0)),INDEX('Annex 4 LDNO charges'!$C$11:$C$201,MATCH($A64,'Annex 4 LDNO charges'!$A$11:$A$201,0)))</f>
        <v>0</v>
      </c>
      <c r="D64" s="182"/>
      <c r="E64" s="181">
        <v>-2.4138586351194289E-2</v>
      </c>
      <c r="F64" s="2"/>
    </row>
    <row r="65" spans="1:6" ht="27.75" customHeight="1" x14ac:dyDescent="0.2">
      <c r="A65" s="165" t="s">
        <v>155</v>
      </c>
      <c r="B65" s="41" t="str">
        <f>IFERROR(INDEX('Annex 1 LV, HV and UMS charges'!$B$12:$B$43,MATCH($A65,'Annex 1 LV, HV and UMS charges'!$A$12:$A$43,0)),IF(INDEX('Annex 4 LDNO charges'!$B$11:$B$201,MATCH($A65,'Annex 4 LDNO charges'!$A$11:$A$201,0))=0,"",INDEX('Annex 4 LDNO charges'!$B$11:$B$201,MATCH($A65,'Annex 4 LDNO charges'!$A$11:$A$201,0))))</f>
        <v/>
      </c>
      <c r="C65" s="190">
        <f>IFERROR(INDEX('Annex 1 LV, HV and UMS charges'!$C$12:$C$43,MATCH($A65,'Annex 1 LV, HV and UMS charges'!$A$12:$A$43,0)),INDEX('Annex 4 LDNO charges'!$C$11:$C$201,MATCH($A65,'Annex 4 LDNO charges'!$A$11:$A$201,0)))</f>
        <v>0</v>
      </c>
      <c r="D65" s="182"/>
      <c r="E65" s="181">
        <v>-2.4138586351194289E-2</v>
      </c>
      <c r="F65" s="2"/>
    </row>
    <row r="66" spans="1:6" ht="27.75" customHeight="1" x14ac:dyDescent="0.2">
      <c r="A66" s="165" t="s">
        <v>156</v>
      </c>
      <c r="B66" s="41" t="str">
        <f>IFERROR(INDEX('Annex 1 LV, HV and UMS charges'!$B$12:$B$43,MATCH($A66,'Annex 1 LV, HV and UMS charges'!$A$12:$A$43,0)),IF(INDEX('Annex 4 LDNO charges'!$B$11:$B$201,MATCH($A66,'Annex 4 LDNO charges'!$A$11:$A$201,0))=0,"",INDEX('Annex 4 LDNO charges'!$B$11:$B$201,MATCH($A66,'Annex 4 LDNO charges'!$A$11:$A$201,0))))</f>
        <v/>
      </c>
      <c r="C66" s="190">
        <f>IFERROR(INDEX('Annex 1 LV, HV and UMS charges'!$C$12:$C$43,MATCH($A66,'Annex 1 LV, HV and UMS charges'!$A$12:$A$43,0)),INDEX('Annex 4 LDNO charges'!$C$11:$C$201,MATCH($A66,'Annex 4 LDNO charges'!$A$11:$A$201,0)))</f>
        <v>0</v>
      </c>
      <c r="D66" s="182"/>
      <c r="E66" s="181">
        <v>-2.4138586351194289E-2</v>
      </c>
      <c r="F66" s="2"/>
    </row>
    <row r="67" spans="1:6" ht="27.75" customHeight="1" x14ac:dyDescent="0.2">
      <c r="A67" s="165" t="s">
        <v>157</v>
      </c>
      <c r="B67" s="41" t="str">
        <f>IFERROR(INDEX('Annex 1 LV, HV and UMS charges'!$B$12:$B$43,MATCH($A67,'Annex 1 LV, HV and UMS charges'!$A$12:$A$43,0)),IF(INDEX('Annex 4 LDNO charges'!$B$11:$B$201,MATCH($A67,'Annex 4 LDNO charges'!$A$11:$A$201,0))=0,"",INDEX('Annex 4 LDNO charges'!$B$11:$B$201,MATCH($A67,'Annex 4 LDNO charges'!$A$11:$A$201,0))))</f>
        <v/>
      </c>
      <c r="C67" s="190">
        <f>IFERROR(INDEX('Annex 1 LV, HV and UMS charges'!$C$12:$C$43,MATCH($A67,'Annex 1 LV, HV and UMS charges'!$A$12:$A$43,0)),INDEX('Annex 4 LDNO charges'!$C$11:$C$201,MATCH($A67,'Annex 4 LDNO charges'!$A$11:$A$201,0)))</f>
        <v>0</v>
      </c>
      <c r="D67" s="182"/>
      <c r="E67" s="181">
        <v>-2.4138586351194289E-2</v>
      </c>
      <c r="F67" s="2"/>
    </row>
    <row r="68" spans="1:6" ht="27.75" customHeight="1" x14ac:dyDescent="0.2">
      <c r="A68" s="165" t="s">
        <v>158</v>
      </c>
      <c r="B68" s="41" t="str">
        <f>IFERROR(INDEX('Annex 1 LV, HV and UMS charges'!$B$12:$B$43,MATCH($A68,'Annex 1 LV, HV and UMS charges'!$A$12:$A$43,0)),IF(INDEX('Annex 4 LDNO charges'!$B$11:$B$201,MATCH($A68,'Annex 4 LDNO charges'!$A$11:$A$201,0))=0,"",INDEX('Annex 4 LDNO charges'!$B$11:$B$201,MATCH($A68,'Annex 4 LDNO charges'!$A$11:$A$201,0))))</f>
        <v/>
      </c>
      <c r="C68" s="190">
        <f>IFERROR(INDEX('Annex 1 LV, HV and UMS charges'!$C$12:$C$43,MATCH($A68,'Annex 1 LV, HV and UMS charges'!$A$12:$A$43,0)),INDEX('Annex 4 LDNO charges'!$C$11:$C$201,MATCH($A68,'Annex 4 LDNO charges'!$A$11:$A$201,0)))</f>
        <v>0</v>
      </c>
      <c r="D68" s="182"/>
      <c r="E68" s="181">
        <v>-2.4138586351194289E-2</v>
      </c>
      <c r="F68" s="2"/>
    </row>
    <row r="69" spans="1:6" ht="27.75" customHeight="1" x14ac:dyDescent="0.2">
      <c r="A69" s="165" t="s">
        <v>159</v>
      </c>
      <c r="B69" s="41" t="str">
        <f>IFERROR(INDEX('Annex 1 LV, HV and UMS charges'!$B$12:$B$43,MATCH($A69,'Annex 1 LV, HV and UMS charges'!$A$12:$A$43,0)),IF(INDEX('Annex 4 LDNO charges'!$B$11:$B$201,MATCH($A69,'Annex 4 LDNO charges'!$A$11:$A$201,0))=0,"",INDEX('Annex 4 LDNO charges'!$B$11:$B$201,MATCH($A69,'Annex 4 LDNO charges'!$A$11:$A$201,0))))</f>
        <v/>
      </c>
      <c r="C69" s="190">
        <f>IFERROR(INDEX('Annex 1 LV, HV and UMS charges'!$C$12:$C$43,MATCH($A69,'Annex 1 LV, HV and UMS charges'!$A$12:$A$43,0)),INDEX('Annex 4 LDNO charges'!$C$11:$C$201,MATCH($A69,'Annex 4 LDNO charges'!$A$11:$A$201,0)))</f>
        <v>0</v>
      </c>
      <c r="D69" s="182"/>
      <c r="E69" s="181">
        <v>-2.4138586351194289E-2</v>
      </c>
      <c r="F69" s="2"/>
    </row>
    <row r="70" spans="1:6" ht="27.75" customHeight="1" x14ac:dyDescent="0.2">
      <c r="A70" s="165" t="s">
        <v>160</v>
      </c>
      <c r="B70" s="41" t="str">
        <f>IFERROR(INDEX('Annex 1 LV, HV and UMS charges'!$B$12:$B$43,MATCH($A70,'Annex 1 LV, HV and UMS charges'!$A$12:$A$43,0)),IF(INDEX('Annex 4 LDNO charges'!$B$11:$B$201,MATCH($A70,'Annex 4 LDNO charges'!$A$11:$A$201,0))=0,"",INDEX('Annex 4 LDNO charges'!$B$11:$B$201,MATCH($A70,'Annex 4 LDNO charges'!$A$11:$A$201,0))))</f>
        <v/>
      </c>
      <c r="C70" s="190">
        <f>IFERROR(INDEX('Annex 1 LV, HV and UMS charges'!$C$12:$C$43,MATCH($A70,'Annex 1 LV, HV and UMS charges'!$A$12:$A$43,0)),INDEX('Annex 4 LDNO charges'!$C$11:$C$201,MATCH($A70,'Annex 4 LDNO charges'!$A$11:$A$201,0)))</f>
        <v>0</v>
      </c>
      <c r="D70" s="182"/>
      <c r="E70" s="181">
        <v>-2.4138586351194289E-2</v>
      </c>
      <c r="F70" s="2"/>
    </row>
    <row r="71" spans="1:6" ht="27.75" customHeight="1" x14ac:dyDescent="0.2">
      <c r="A71" s="165" t="s">
        <v>161</v>
      </c>
      <c r="B71" s="41" t="str">
        <f>IFERROR(INDEX('Annex 1 LV, HV and UMS charges'!$B$12:$B$43,MATCH($A71,'Annex 1 LV, HV and UMS charges'!$A$12:$A$43,0)),IF(INDEX('Annex 4 LDNO charges'!$B$11:$B$201,MATCH($A71,'Annex 4 LDNO charges'!$A$11:$A$201,0))=0,"",INDEX('Annex 4 LDNO charges'!$B$11:$B$201,MATCH($A71,'Annex 4 LDNO charges'!$A$11:$A$201,0))))</f>
        <v/>
      </c>
      <c r="C71" s="190">
        <f>IFERROR(INDEX('Annex 1 LV, HV and UMS charges'!$C$12:$C$43,MATCH($A71,'Annex 1 LV, HV and UMS charges'!$A$12:$A$43,0)),INDEX('Annex 4 LDNO charges'!$C$11:$C$201,MATCH($A71,'Annex 4 LDNO charges'!$A$11:$A$201,0)))</f>
        <v>0</v>
      </c>
      <c r="D71" s="182"/>
      <c r="E71" s="181">
        <v>-2.4138586351194289E-2</v>
      </c>
      <c r="F71" s="2"/>
    </row>
    <row r="72" spans="1:6" ht="27.75" customHeight="1" x14ac:dyDescent="0.2">
      <c r="A72" s="165" t="s">
        <v>162</v>
      </c>
      <c r="B72" s="41" t="str">
        <f>IFERROR(INDEX('Annex 1 LV, HV and UMS charges'!$B$12:$B$43,MATCH($A72,'Annex 1 LV, HV and UMS charges'!$A$12:$A$43,0)),IF(INDEX('Annex 4 LDNO charges'!$B$11:$B$201,MATCH($A72,'Annex 4 LDNO charges'!$A$11:$A$201,0))=0,"",INDEX('Annex 4 LDNO charges'!$B$11:$B$201,MATCH($A72,'Annex 4 LDNO charges'!$A$11:$A$201,0))))</f>
        <v/>
      </c>
      <c r="C72" s="190">
        <f>IFERROR(INDEX('Annex 1 LV, HV and UMS charges'!$C$12:$C$43,MATCH($A72,'Annex 1 LV, HV and UMS charges'!$A$12:$A$43,0)),INDEX('Annex 4 LDNO charges'!$C$11:$C$201,MATCH($A72,'Annex 4 LDNO charges'!$A$11:$A$201,0)))</f>
        <v>0</v>
      </c>
      <c r="D72" s="182"/>
      <c r="E72" s="181">
        <v>-2.4138586351194289E-2</v>
      </c>
      <c r="F72" s="2"/>
    </row>
    <row r="73" spans="1:6" ht="27.75" customHeight="1" x14ac:dyDescent="0.2">
      <c r="A73" s="165" t="s">
        <v>163</v>
      </c>
      <c r="B73" s="41" t="str">
        <f>IFERROR(INDEX('Annex 1 LV, HV and UMS charges'!$B$12:$B$43,MATCH($A73,'Annex 1 LV, HV and UMS charges'!$A$12:$A$43,0)),IF(INDEX('Annex 4 LDNO charges'!$B$11:$B$201,MATCH($A73,'Annex 4 LDNO charges'!$A$11:$A$201,0))=0,"",INDEX('Annex 4 LDNO charges'!$B$11:$B$201,MATCH($A73,'Annex 4 LDNO charges'!$A$11:$A$201,0))))</f>
        <v/>
      </c>
      <c r="C73" s="190">
        <f>IFERROR(INDEX('Annex 1 LV, HV and UMS charges'!$C$12:$C$43,MATCH($A73,'Annex 1 LV, HV and UMS charges'!$A$12:$A$43,0)),INDEX('Annex 4 LDNO charges'!$C$11:$C$201,MATCH($A73,'Annex 4 LDNO charges'!$A$11:$A$201,0)))</f>
        <v>0</v>
      </c>
      <c r="D73" s="182"/>
      <c r="E73" s="181">
        <v>-2.4138586351194289E-2</v>
      </c>
      <c r="F73" s="2"/>
    </row>
    <row r="74" spans="1:6" ht="27.75" customHeight="1" x14ac:dyDescent="0.2">
      <c r="A74" s="165" t="s">
        <v>164</v>
      </c>
      <c r="B74" s="41" t="str">
        <f>IFERROR(INDEX('Annex 1 LV, HV and UMS charges'!$B$12:$B$43,MATCH($A74,'Annex 1 LV, HV and UMS charges'!$A$12:$A$43,0)),IF(INDEX('Annex 4 LDNO charges'!$B$11:$B$201,MATCH($A74,'Annex 4 LDNO charges'!$A$11:$A$201,0))=0,"",INDEX('Annex 4 LDNO charges'!$B$11:$B$201,MATCH($A74,'Annex 4 LDNO charges'!$A$11:$A$201,0))))</f>
        <v/>
      </c>
      <c r="C74" s="190">
        <f>IFERROR(INDEX('Annex 1 LV, HV and UMS charges'!$C$12:$C$43,MATCH($A74,'Annex 1 LV, HV and UMS charges'!$A$12:$A$43,0)),INDEX('Annex 4 LDNO charges'!$C$11:$C$201,MATCH($A74,'Annex 4 LDNO charges'!$A$11:$A$201,0)))</f>
        <v>0</v>
      </c>
      <c r="D74" s="182"/>
      <c r="E74" s="181">
        <v>-2.4138586351194289E-2</v>
      </c>
      <c r="F74" s="2"/>
    </row>
    <row r="75" spans="1:6" ht="27.75" customHeight="1" x14ac:dyDescent="0.2">
      <c r="A75" s="165" t="s">
        <v>165</v>
      </c>
      <c r="B75" s="41" t="str">
        <f>IFERROR(INDEX('Annex 1 LV, HV and UMS charges'!$B$12:$B$43,MATCH($A75,'Annex 1 LV, HV and UMS charges'!$A$12:$A$43,0)),IF(INDEX('Annex 4 LDNO charges'!$B$11:$B$201,MATCH($A75,'Annex 4 LDNO charges'!$A$11:$A$201,0))=0,"",INDEX('Annex 4 LDNO charges'!$B$11:$B$201,MATCH($A75,'Annex 4 LDNO charges'!$A$11:$A$201,0))))</f>
        <v/>
      </c>
      <c r="C75" s="190">
        <f>IFERROR(INDEX('Annex 1 LV, HV and UMS charges'!$C$12:$C$43,MATCH($A75,'Annex 1 LV, HV and UMS charges'!$A$12:$A$43,0)),INDEX('Annex 4 LDNO charges'!$C$11:$C$201,MATCH($A75,'Annex 4 LDNO charges'!$A$11:$A$201,0)))</f>
        <v>0</v>
      </c>
      <c r="D75" s="182"/>
      <c r="E75" s="181">
        <v>-2.4138586351194289E-2</v>
      </c>
      <c r="F75" s="2"/>
    </row>
    <row r="76" spans="1:6" ht="27.75" customHeight="1" x14ac:dyDescent="0.2">
      <c r="A76" s="165" t="s">
        <v>166</v>
      </c>
      <c r="B76" s="41" t="str">
        <f>IFERROR(INDEX('Annex 1 LV, HV and UMS charges'!$B$12:$B$43,MATCH($A76,'Annex 1 LV, HV and UMS charges'!$A$12:$A$43,0)),IF(INDEX('Annex 4 LDNO charges'!$B$11:$B$201,MATCH($A76,'Annex 4 LDNO charges'!$A$11:$A$201,0))=0,"",INDEX('Annex 4 LDNO charges'!$B$11:$B$201,MATCH($A76,'Annex 4 LDNO charges'!$A$11:$A$201,0))))</f>
        <v/>
      </c>
      <c r="C76" s="190">
        <f>IFERROR(INDEX('Annex 1 LV, HV and UMS charges'!$C$12:$C$43,MATCH($A76,'Annex 1 LV, HV and UMS charges'!$A$12:$A$43,0)),INDEX('Annex 4 LDNO charges'!$C$11:$C$201,MATCH($A76,'Annex 4 LDNO charges'!$A$11:$A$201,0)))</f>
        <v>0</v>
      </c>
      <c r="D76" s="182"/>
      <c r="E76" s="181">
        <v>-2.4138586351194289E-2</v>
      </c>
      <c r="F76" s="2"/>
    </row>
    <row r="77" spans="1:6" ht="27.75" customHeight="1" x14ac:dyDescent="0.2">
      <c r="A77" s="165" t="s">
        <v>167</v>
      </c>
      <c r="B77" s="41" t="str">
        <f>IFERROR(INDEX('Annex 1 LV, HV and UMS charges'!$B$12:$B$43,MATCH($A77,'Annex 1 LV, HV and UMS charges'!$A$12:$A$43,0)),IF(INDEX('Annex 4 LDNO charges'!$B$11:$B$201,MATCH($A77,'Annex 4 LDNO charges'!$A$11:$A$201,0))=0,"",INDEX('Annex 4 LDNO charges'!$B$11:$B$201,MATCH($A77,'Annex 4 LDNO charges'!$A$11:$A$201,0))))</f>
        <v/>
      </c>
      <c r="C77" s="190">
        <f>IFERROR(INDEX('Annex 1 LV, HV and UMS charges'!$C$12:$C$43,MATCH($A77,'Annex 1 LV, HV and UMS charges'!$A$12:$A$43,0)),INDEX('Annex 4 LDNO charges'!$C$11:$C$201,MATCH($A77,'Annex 4 LDNO charges'!$A$11:$A$201,0)))</f>
        <v>0</v>
      </c>
      <c r="D77" s="182"/>
      <c r="E77" s="181">
        <v>-2.4138586351194289E-2</v>
      </c>
      <c r="F77" s="2"/>
    </row>
    <row r="78" spans="1:6" ht="27.75" customHeight="1" x14ac:dyDescent="0.2">
      <c r="A78" s="165" t="s">
        <v>168</v>
      </c>
      <c r="B78" s="41" t="str">
        <f>IFERROR(INDEX('Annex 1 LV, HV and UMS charges'!$B$12:$B$43,MATCH($A78,'Annex 1 LV, HV and UMS charges'!$A$12:$A$43,0)),IF(INDEX('Annex 4 LDNO charges'!$B$11:$B$201,MATCH($A78,'Annex 4 LDNO charges'!$A$11:$A$201,0))=0,"",INDEX('Annex 4 LDNO charges'!$B$11:$B$201,MATCH($A78,'Annex 4 LDNO charges'!$A$11:$A$201,0))))</f>
        <v/>
      </c>
      <c r="C78" s="190">
        <f>IFERROR(INDEX('Annex 1 LV, HV and UMS charges'!$C$12:$C$43,MATCH($A78,'Annex 1 LV, HV and UMS charges'!$A$12:$A$43,0)),INDEX('Annex 4 LDNO charges'!$C$11:$C$201,MATCH($A78,'Annex 4 LDNO charges'!$A$11:$A$201,0)))</f>
        <v>0</v>
      </c>
      <c r="D78" s="182"/>
      <c r="E78" s="181">
        <v>-2.4138586351194289E-2</v>
      </c>
      <c r="F78" s="2"/>
    </row>
    <row r="79" spans="1:6" ht="27.75" customHeight="1" x14ac:dyDescent="0.2">
      <c r="A79" s="165" t="s">
        <v>664</v>
      </c>
      <c r="B79" s="41" t="str">
        <f>IFERROR(INDEX('Annex 1 LV, HV and UMS charges'!$B$12:$B$43,MATCH($A79,'Annex 1 LV, HV and UMS charges'!$A$12:$A$43,0)),IF(INDEX('Annex 4 LDNO charges'!$B$11:$B$201,MATCH($A79,'Annex 4 LDNO charges'!$A$11:$A$201,0))=0,"",INDEX('Annex 4 LDNO charges'!$B$11:$B$201,MATCH($A79,'Annex 4 LDNO charges'!$A$11:$A$201,0))))</f>
        <v>J31</v>
      </c>
      <c r="C79" s="190" t="str">
        <f>IFERROR(INDEX('Annex 1 LV, HV and UMS charges'!$C$12:$C$43,MATCH($A79,'Annex 1 LV, HV and UMS charges'!$A$12:$A$43,0)),INDEX('Annex 4 LDNO charges'!$C$11:$C$201,MATCH($A79,'Annex 4 LDNO charges'!$A$11:$A$201,0)))</f>
        <v>0, 1, 2</v>
      </c>
      <c r="D79" s="181"/>
      <c r="E79" s="181">
        <v>-2.4138586351194289E-2</v>
      </c>
      <c r="F79" s="2"/>
    </row>
    <row r="80" spans="1:6" ht="27.75" customHeight="1" x14ac:dyDescent="0.2">
      <c r="A80" s="165" t="s">
        <v>666</v>
      </c>
      <c r="B80" s="41" t="str">
        <f>IFERROR(INDEX('Annex 1 LV, HV and UMS charges'!$B$12:$B$43,MATCH($A80,'Annex 1 LV, HV and UMS charges'!$A$12:$A$43,0)),IF(INDEX('Annex 4 LDNO charges'!$B$11:$B$201,MATCH($A80,'Annex 4 LDNO charges'!$A$11:$A$201,0))=0,"",INDEX('Annex 4 LDNO charges'!$B$11:$B$201,MATCH($A80,'Annex 4 LDNO charges'!$A$11:$A$201,0))))</f>
        <v>J34</v>
      </c>
      <c r="C80" s="190" t="str">
        <f>IFERROR(INDEX('Annex 1 LV, HV and UMS charges'!$C$12:$C$43,MATCH($A80,'Annex 1 LV, HV and UMS charges'!$A$12:$A$43,0)),INDEX('Annex 4 LDNO charges'!$C$11:$C$201,MATCH($A80,'Annex 4 LDNO charges'!$A$11:$A$201,0)))</f>
        <v>0, 3, 4, 5-8</v>
      </c>
      <c r="D80" s="182"/>
      <c r="E80" s="181">
        <v>-2.4138586351194289E-2</v>
      </c>
      <c r="F80" s="2"/>
    </row>
    <row r="81" spans="1:6" ht="27.75" customHeight="1" x14ac:dyDescent="0.2">
      <c r="A81" s="165" t="s">
        <v>667</v>
      </c>
      <c r="B81" s="41" t="str">
        <f>IFERROR(INDEX('Annex 1 LV, HV and UMS charges'!$B$12:$B$43,MATCH($A81,'Annex 1 LV, HV and UMS charges'!$A$12:$A$43,0)),IF(INDEX('Annex 4 LDNO charges'!$B$11:$B$201,MATCH($A81,'Annex 4 LDNO charges'!$A$11:$A$201,0))=0,"",INDEX('Annex 4 LDNO charges'!$B$11:$B$201,MATCH($A81,'Annex 4 LDNO charges'!$A$11:$A$201,0))))</f>
        <v>3J1</v>
      </c>
      <c r="C81" s="190" t="str">
        <f>IFERROR(INDEX('Annex 1 LV, HV and UMS charges'!$C$12:$C$43,MATCH($A81,'Annex 1 LV, HV and UMS charges'!$A$12:$A$43,0)),INDEX('Annex 4 LDNO charges'!$C$11:$C$201,MATCH($A81,'Annex 4 LDNO charges'!$A$11:$A$201,0)))</f>
        <v>0, 3, 4, 5-8</v>
      </c>
      <c r="D81" s="182"/>
      <c r="E81" s="181">
        <v>-2.4138586351194289E-2</v>
      </c>
      <c r="F81" s="2"/>
    </row>
    <row r="82" spans="1:6" ht="27.75" customHeight="1" x14ac:dyDescent="0.2">
      <c r="A82" s="165" t="s">
        <v>668</v>
      </c>
      <c r="B82" s="41" t="str">
        <f>IFERROR(INDEX('Annex 1 LV, HV and UMS charges'!$B$12:$B$43,MATCH($A82,'Annex 1 LV, HV and UMS charges'!$A$12:$A$43,0)),IF(INDEX('Annex 4 LDNO charges'!$B$11:$B$201,MATCH($A82,'Annex 4 LDNO charges'!$A$11:$A$201,0))=0,"",INDEX('Annex 4 LDNO charges'!$B$11:$B$201,MATCH($A82,'Annex 4 LDNO charges'!$A$11:$A$201,0))))</f>
        <v>3J2</v>
      </c>
      <c r="C82" s="190" t="str">
        <f>IFERROR(INDEX('Annex 1 LV, HV and UMS charges'!$C$12:$C$43,MATCH($A82,'Annex 1 LV, HV and UMS charges'!$A$12:$A$43,0)),INDEX('Annex 4 LDNO charges'!$C$11:$C$201,MATCH($A82,'Annex 4 LDNO charges'!$A$11:$A$201,0)))</f>
        <v>0, 3, 4, 5-8</v>
      </c>
      <c r="D82" s="182"/>
      <c r="E82" s="181">
        <v>-2.4138586351194289E-2</v>
      </c>
      <c r="F82" s="2"/>
    </row>
    <row r="83" spans="1:6" ht="27.75" customHeight="1" x14ac:dyDescent="0.2">
      <c r="A83" s="165" t="s">
        <v>669</v>
      </c>
      <c r="B83" s="41" t="str">
        <f>IFERROR(INDEX('Annex 1 LV, HV and UMS charges'!$B$12:$B$43,MATCH($A83,'Annex 1 LV, HV and UMS charges'!$A$12:$A$43,0)),IF(INDEX('Annex 4 LDNO charges'!$B$11:$B$201,MATCH($A83,'Annex 4 LDNO charges'!$A$11:$A$201,0))=0,"",INDEX('Annex 4 LDNO charges'!$B$11:$B$201,MATCH($A83,'Annex 4 LDNO charges'!$A$11:$A$201,0))))</f>
        <v>3J3</v>
      </c>
      <c r="C83" s="190" t="str">
        <f>IFERROR(INDEX('Annex 1 LV, HV and UMS charges'!$C$12:$C$43,MATCH($A83,'Annex 1 LV, HV and UMS charges'!$A$12:$A$43,0)),INDEX('Annex 4 LDNO charges'!$C$11:$C$201,MATCH($A83,'Annex 4 LDNO charges'!$A$11:$A$201,0)))</f>
        <v>0, 3, 4, 5-8</v>
      </c>
      <c r="D83" s="182"/>
      <c r="E83" s="181">
        <v>-2.4138586351194289E-2</v>
      </c>
      <c r="F83" s="2"/>
    </row>
    <row r="84" spans="1:6" ht="27.75" customHeight="1" x14ac:dyDescent="0.2">
      <c r="A84" s="165" t="s">
        <v>670</v>
      </c>
      <c r="B84" s="41" t="str">
        <f>IFERROR(INDEX('Annex 1 LV, HV and UMS charges'!$B$12:$B$43,MATCH($A84,'Annex 1 LV, HV and UMS charges'!$A$12:$A$43,0)),IF(INDEX('Annex 4 LDNO charges'!$B$11:$B$201,MATCH($A84,'Annex 4 LDNO charges'!$A$11:$A$201,0))=0,"",INDEX('Annex 4 LDNO charges'!$B$11:$B$201,MATCH($A84,'Annex 4 LDNO charges'!$A$11:$A$201,0))))</f>
        <v>3J4</v>
      </c>
      <c r="C84" s="190" t="str">
        <f>IFERROR(INDEX('Annex 1 LV, HV and UMS charges'!$C$12:$C$43,MATCH($A84,'Annex 1 LV, HV and UMS charges'!$A$12:$A$43,0)),INDEX('Annex 4 LDNO charges'!$C$11:$C$201,MATCH($A84,'Annex 4 LDNO charges'!$A$11:$A$201,0)))</f>
        <v>0, 3, 4, 5-8</v>
      </c>
      <c r="D84" s="182"/>
      <c r="E84" s="181">
        <v>-2.4138586351194289E-2</v>
      </c>
      <c r="F84" s="2"/>
    </row>
    <row r="85" spans="1:6" ht="27.75" customHeight="1" x14ac:dyDescent="0.2">
      <c r="A85" s="165" t="s">
        <v>176</v>
      </c>
      <c r="B85" s="41" t="str">
        <f>IFERROR(INDEX('Annex 1 LV, HV and UMS charges'!$B$12:$B$43,MATCH($A85,'Annex 1 LV, HV and UMS charges'!$A$12:$A$43,0)),IF(INDEX('Annex 4 LDNO charges'!$B$11:$B$201,MATCH($A85,'Annex 4 LDNO charges'!$A$11:$A$201,0))=0,"",INDEX('Annex 4 LDNO charges'!$B$11:$B$201,MATCH($A85,'Annex 4 LDNO charges'!$A$11:$A$201,0))))</f>
        <v>J56</v>
      </c>
      <c r="C85" s="190">
        <f>IFERROR(INDEX('Annex 1 LV, HV and UMS charges'!$C$12:$C$43,MATCH($A85,'Annex 1 LV, HV and UMS charges'!$A$12:$A$43,0)),INDEX('Annex 4 LDNO charges'!$C$11:$C$201,MATCH($A85,'Annex 4 LDNO charges'!$A$11:$A$201,0)))</f>
        <v>0</v>
      </c>
      <c r="D85" s="182"/>
      <c r="E85" s="181">
        <v>-2.4138586351194289E-2</v>
      </c>
      <c r="F85" s="2"/>
    </row>
    <row r="86" spans="1:6" ht="27.75" customHeight="1" x14ac:dyDescent="0.2">
      <c r="A86" s="165" t="s">
        <v>177</v>
      </c>
      <c r="B86" s="41" t="str">
        <f>IFERROR(INDEX('Annex 1 LV, HV and UMS charges'!$B$12:$B$43,MATCH($A86,'Annex 1 LV, HV and UMS charges'!$A$12:$A$43,0)),IF(INDEX('Annex 4 LDNO charges'!$B$11:$B$201,MATCH($A86,'Annex 4 LDNO charges'!$A$11:$A$201,0))=0,"",INDEX('Annex 4 LDNO charges'!$B$11:$B$201,MATCH($A86,'Annex 4 LDNO charges'!$A$11:$A$201,0))))</f>
        <v/>
      </c>
      <c r="C86" s="190">
        <f>IFERROR(INDEX('Annex 1 LV, HV and UMS charges'!$C$12:$C$43,MATCH($A86,'Annex 1 LV, HV and UMS charges'!$A$12:$A$43,0)),INDEX('Annex 4 LDNO charges'!$C$11:$C$201,MATCH($A86,'Annex 4 LDNO charges'!$A$11:$A$201,0)))</f>
        <v>0</v>
      </c>
      <c r="D86" s="182"/>
      <c r="E86" s="181">
        <v>-2.4138586351194289E-2</v>
      </c>
      <c r="F86" s="2"/>
    </row>
    <row r="87" spans="1:6" ht="27.75" customHeight="1" x14ac:dyDescent="0.2">
      <c r="A87" s="165" t="s">
        <v>178</v>
      </c>
      <c r="B87" s="41" t="str">
        <f>IFERROR(INDEX('Annex 1 LV, HV and UMS charges'!$B$12:$B$43,MATCH($A87,'Annex 1 LV, HV and UMS charges'!$A$12:$A$43,0)),IF(INDEX('Annex 4 LDNO charges'!$B$11:$B$201,MATCH($A87,'Annex 4 LDNO charges'!$A$11:$A$201,0))=0,"",INDEX('Annex 4 LDNO charges'!$B$11:$B$201,MATCH($A87,'Annex 4 LDNO charges'!$A$11:$A$201,0))))</f>
        <v/>
      </c>
      <c r="C87" s="190">
        <f>IFERROR(INDEX('Annex 1 LV, HV and UMS charges'!$C$12:$C$43,MATCH($A87,'Annex 1 LV, HV and UMS charges'!$A$12:$A$43,0)),INDEX('Annex 4 LDNO charges'!$C$11:$C$201,MATCH($A87,'Annex 4 LDNO charges'!$A$11:$A$201,0)))</f>
        <v>0</v>
      </c>
      <c r="D87" s="182"/>
      <c r="E87" s="181">
        <v>-2.4138586351194289E-2</v>
      </c>
      <c r="F87" s="2"/>
    </row>
    <row r="88" spans="1:6" ht="27.75" customHeight="1" x14ac:dyDescent="0.2">
      <c r="A88" s="165" t="s">
        <v>179</v>
      </c>
      <c r="B88" s="41" t="str">
        <f>IFERROR(INDEX('Annex 1 LV, HV and UMS charges'!$B$12:$B$43,MATCH($A88,'Annex 1 LV, HV and UMS charges'!$A$12:$A$43,0)),IF(INDEX('Annex 4 LDNO charges'!$B$11:$B$201,MATCH($A88,'Annex 4 LDNO charges'!$A$11:$A$201,0))=0,"",INDEX('Annex 4 LDNO charges'!$B$11:$B$201,MATCH($A88,'Annex 4 LDNO charges'!$A$11:$A$201,0))))</f>
        <v/>
      </c>
      <c r="C88" s="190">
        <f>IFERROR(INDEX('Annex 1 LV, HV and UMS charges'!$C$12:$C$43,MATCH($A88,'Annex 1 LV, HV and UMS charges'!$A$12:$A$43,0)),INDEX('Annex 4 LDNO charges'!$C$11:$C$201,MATCH($A88,'Annex 4 LDNO charges'!$A$11:$A$201,0)))</f>
        <v>0</v>
      </c>
      <c r="D88" s="182"/>
      <c r="E88" s="181">
        <v>-2.4138586351194289E-2</v>
      </c>
      <c r="F88" s="2"/>
    </row>
    <row r="89" spans="1:6" ht="27.75" customHeight="1" x14ac:dyDescent="0.2">
      <c r="A89" s="165" t="s">
        <v>180</v>
      </c>
      <c r="B89" s="41" t="str">
        <f>IFERROR(INDEX('Annex 1 LV, HV and UMS charges'!$B$12:$B$43,MATCH($A89,'Annex 1 LV, HV and UMS charges'!$A$12:$A$43,0)),IF(INDEX('Annex 4 LDNO charges'!$B$11:$B$201,MATCH($A89,'Annex 4 LDNO charges'!$A$11:$A$201,0))=0,"",INDEX('Annex 4 LDNO charges'!$B$11:$B$201,MATCH($A89,'Annex 4 LDNO charges'!$A$11:$A$201,0))))</f>
        <v/>
      </c>
      <c r="C89" s="190">
        <f>IFERROR(INDEX('Annex 1 LV, HV and UMS charges'!$C$12:$C$43,MATCH($A89,'Annex 1 LV, HV and UMS charges'!$A$12:$A$43,0)),INDEX('Annex 4 LDNO charges'!$C$11:$C$201,MATCH($A89,'Annex 4 LDNO charges'!$A$11:$A$201,0)))</f>
        <v>0</v>
      </c>
      <c r="D89" s="182"/>
      <c r="E89" s="181">
        <v>-2.4138586351194289E-2</v>
      </c>
      <c r="F89" s="2"/>
    </row>
    <row r="90" spans="1:6" ht="27.75" customHeight="1" x14ac:dyDescent="0.2">
      <c r="A90" s="165" t="s">
        <v>181</v>
      </c>
      <c r="B90" s="41" t="str">
        <f>IFERROR(INDEX('Annex 1 LV, HV and UMS charges'!$B$12:$B$43,MATCH($A90,'Annex 1 LV, HV and UMS charges'!$A$12:$A$43,0)),IF(INDEX('Annex 4 LDNO charges'!$B$11:$B$201,MATCH($A90,'Annex 4 LDNO charges'!$A$11:$A$201,0))=0,"",INDEX('Annex 4 LDNO charges'!$B$11:$B$201,MATCH($A90,'Annex 4 LDNO charges'!$A$11:$A$201,0))))</f>
        <v>J55</v>
      </c>
      <c r="C90" s="190">
        <f>IFERROR(INDEX('Annex 1 LV, HV and UMS charges'!$C$12:$C$43,MATCH($A90,'Annex 1 LV, HV and UMS charges'!$A$12:$A$43,0)),INDEX('Annex 4 LDNO charges'!$C$11:$C$201,MATCH($A90,'Annex 4 LDNO charges'!$A$11:$A$201,0)))</f>
        <v>0</v>
      </c>
      <c r="D90" s="182"/>
      <c r="E90" s="181">
        <v>-2.4138586351194289E-2</v>
      </c>
      <c r="F90" s="2"/>
    </row>
    <row r="91" spans="1:6" ht="27.75" customHeight="1" x14ac:dyDescent="0.2">
      <c r="A91" s="165" t="s">
        <v>182</v>
      </c>
      <c r="B91" s="41" t="str">
        <f>IFERROR(INDEX('Annex 1 LV, HV and UMS charges'!$B$12:$B$43,MATCH($A91,'Annex 1 LV, HV and UMS charges'!$A$12:$A$43,0)),IF(INDEX('Annex 4 LDNO charges'!$B$11:$B$201,MATCH($A91,'Annex 4 LDNO charges'!$A$11:$A$201,0))=0,"",INDEX('Annex 4 LDNO charges'!$B$11:$B$201,MATCH($A91,'Annex 4 LDNO charges'!$A$11:$A$201,0))))</f>
        <v/>
      </c>
      <c r="C91" s="190">
        <f>IFERROR(INDEX('Annex 1 LV, HV and UMS charges'!$C$12:$C$43,MATCH($A91,'Annex 1 LV, HV and UMS charges'!$A$12:$A$43,0)),INDEX('Annex 4 LDNO charges'!$C$11:$C$201,MATCH($A91,'Annex 4 LDNO charges'!$A$11:$A$201,0)))</f>
        <v>0</v>
      </c>
      <c r="D91" s="182"/>
      <c r="E91" s="181">
        <v>-2.4138586351194289E-2</v>
      </c>
      <c r="F91" s="2"/>
    </row>
    <row r="92" spans="1:6" ht="27.75" customHeight="1" x14ac:dyDescent="0.2">
      <c r="A92" s="165" t="s">
        <v>183</v>
      </c>
      <c r="B92" s="41" t="str">
        <f>IFERROR(INDEX('Annex 1 LV, HV and UMS charges'!$B$12:$B$43,MATCH($A92,'Annex 1 LV, HV and UMS charges'!$A$12:$A$43,0)),IF(INDEX('Annex 4 LDNO charges'!$B$11:$B$201,MATCH($A92,'Annex 4 LDNO charges'!$A$11:$A$201,0))=0,"",INDEX('Annex 4 LDNO charges'!$B$11:$B$201,MATCH($A92,'Annex 4 LDNO charges'!$A$11:$A$201,0))))</f>
        <v/>
      </c>
      <c r="C92" s="190">
        <f>IFERROR(INDEX('Annex 1 LV, HV and UMS charges'!$C$12:$C$43,MATCH($A92,'Annex 1 LV, HV and UMS charges'!$A$12:$A$43,0)),INDEX('Annex 4 LDNO charges'!$C$11:$C$201,MATCH($A92,'Annex 4 LDNO charges'!$A$11:$A$201,0)))</f>
        <v>0</v>
      </c>
      <c r="D92" s="182"/>
      <c r="E92" s="181">
        <v>-2.4138586351194289E-2</v>
      </c>
      <c r="F92" s="2"/>
    </row>
    <row r="93" spans="1:6" ht="27.75" customHeight="1" x14ac:dyDescent="0.2">
      <c r="A93" s="165" t="s">
        <v>184</v>
      </c>
      <c r="B93" s="41" t="str">
        <f>IFERROR(INDEX('Annex 1 LV, HV and UMS charges'!$B$12:$B$43,MATCH($A93,'Annex 1 LV, HV and UMS charges'!$A$12:$A$43,0)),IF(INDEX('Annex 4 LDNO charges'!$B$11:$B$201,MATCH($A93,'Annex 4 LDNO charges'!$A$11:$A$201,0))=0,"",INDEX('Annex 4 LDNO charges'!$B$11:$B$201,MATCH($A93,'Annex 4 LDNO charges'!$A$11:$A$201,0))))</f>
        <v/>
      </c>
      <c r="C93" s="190">
        <f>IFERROR(INDEX('Annex 1 LV, HV and UMS charges'!$C$12:$C$43,MATCH($A93,'Annex 1 LV, HV and UMS charges'!$A$12:$A$43,0)),INDEX('Annex 4 LDNO charges'!$C$11:$C$201,MATCH($A93,'Annex 4 LDNO charges'!$A$11:$A$201,0)))</f>
        <v>0</v>
      </c>
      <c r="D93" s="182"/>
      <c r="E93" s="181">
        <v>-2.4138586351194289E-2</v>
      </c>
      <c r="F93" s="2"/>
    </row>
    <row r="94" spans="1:6" ht="27.75" customHeight="1" x14ac:dyDescent="0.2">
      <c r="A94" s="165" t="s">
        <v>185</v>
      </c>
      <c r="B94" s="41" t="str">
        <f>IFERROR(INDEX('Annex 1 LV, HV and UMS charges'!$B$12:$B$43,MATCH($A94,'Annex 1 LV, HV and UMS charges'!$A$12:$A$43,0)),IF(INDEX('Annex 4 LDNO charges'!$B$11:$B$201,MATCH($A94,'Annex 4 LDNO charges'!$A$11:$A$201,0))=0,"",INDEX('Annex 4 LDNO charges'!$B$11:$B$201,MATCH($A94,'Annex 4 LDNO charges'!$A$11:$A$201,0))))</f>
        <v/>
      </c>
      <c r="C94" s="190">
        <f>IFERROR(INDEX('Annex 1 LV, HV and UMS charges'!$C$12:$C$43,MATCH($A94,'Annex 1 LV, HV and UMS charges'!$A$12:$A$43,0)),INDEX('Annex 4 LDNO charges'!$C$11:$C$201,MATCH($A94,'Annex 4 LDNO charges'!$A$11:$A$201,0)))</f>
        <v>0</v>
      </c>
      <c r="D94" s="182"/>
      <c r="E94" s="181">
        <v>-2.4138586351194289E-2</v>
      </c>
      <c r="F94" s="2"/>
    </row>
    <row r="95" spans="1:6" ht="27.75" customHeight="1" x14ac:dyDescent="0.2">
      <c r="A95" s="165" t="s">
        <v>186</v>
      </c>
      <c r="B95" s="41" t="str">
        <f>IFERROR(INDEX('Annex 1 LV, HV and UMS charges'!$B$12:$B$43,MATCH($A95,'Annex 1 LV, HV and UMS charges'!$A$12:$A$43,0)),IF(INDEX('Annex 4 LDNO charges'!$B$11:$B$201,MATCH($A95,'Annex 4 LDNO charges'!$A$11:$A$201,0))=0,"",INDEX('Annex 4 LDNO charges'!$B$11:$B$201,MATCH($A95,'Annex 4 LDNO charges'!$A$11:$A$201,0))))</f>
        <v>J54</v>
      </c>
      <c r="C95" s="190">
        <f>IFERROR(INDEX('Annex 1 LV, HV and UMS charges'!$C$12:$C$43,MATCH($A95,'Annex 1 LV, HV and UMS charges'!$A$12:$A$43,0)),INDEX('Annex 4 LDNO charges'!$C$11:$C$201,MATCH($A95,'Annex 4 LDNO charges'!$A$11:$A$201,0)))</f>
        <v>0</v>
      </c>
      <c r="D95" s="182"/>
      <c r="E95" s="181">
        <v>-2.4138586351194289E-2</v>
      </c>
      <c r="F95" s="2"/>
    </row>
    <row r="96" spans="1:6" ht="27.75" customHeight="1" x14ac:dyDescent="0.2">
      <c r="A96" s="165" t="s">
        <v>187</v>
      </c>
      <c r="B96" s="41" t="str">
        <f>IFERROR(INDEX('Annex 1 LV, HV and UMS charges'!$B$12:$B$43,MATCH($A96,'Annex 1 LV, HV and UMS charges'!$A$12:$A$43,0)),IF(INDEX('Annex 4 LDNO charges'!$B$11:$B$201,MATCH($A96,'Annex 4 LDNO charges'!$A$11:$A$201,0))=0,"",INDEX('Annex 4 LDNO charges'!$B$11:$B$201,MATCH($A96,'Annex 4 LDNO charges'!$A$11:$A$201,0))))</f>
        <v/>
      </c>
      <c r="C96" s="190">
        <f>IFERROR(INDEX('Annex 1 LV, HV and UMS charges'!$C$12:$C$43,MATCH($A96,'Annex 1 LV, HV and UMS charges'!$A$12:$A$43,0)),INDEX('Annex 4 LDNO charges'!$C$11:$C$201,MATCH($A96,'Annex 4 LDNO charges'!$A$11:$A$201,0)))</f>
        <v>0</v>
      </c>
      <c r="D96" s="182"/>
      <c r="E96" s="181">
        <v>-2.4138586351194289E-2</v>
      </c>
      <c r="F96" s="2"/>
    </row>
    <row r="97" spans="1:6" ht="27.75" customHeight="1" x14ac:dyDescent="0.2">
      <c r="A97" s="165" t="s">
        <v>188</v>
      </c>
      <c r="B97" s="41" t="str">
        <f>IFERROR(INDEX('Annex 1 LV, HV and UMS charges'!$B$12:$B$43,MATCH($A97,'Annex 1 LV, HV and UMS charges'!$A$12:$A$43,0)),IF(INDEX('Annex 4 LDNO charges'!$B$11:$B$201,MATCH($A97,'Annex 4 LDNO charges'!$A$11:$A$201,0))=0,"",INDEX('Annex 4 LDNO charges'!$B$11:$B$201,MATCH($A97,'Annex 4 LDNO charges'!$A$11:$A$201,0))))</f>
        <v/>
      </c>
      <c r="C97" s="190">
        <f>IFERROR(INDEX('Annex 1 LV, HV and UMS charges'!$C$12:$C$43,MATCH($A97,'Annex 1 LV, HV and UMS charges'!$A$12:$A$43,0)),INDEX('Annex 4 LDNO charges'!$C$11:$C$201,MATCH($A97,'Annex 4 LDNO charges'!$A$11:$A$201,0)))</f>
        <v>0</v>
      </c>
      <c r="D97" s="182"/>
      <c r="E97" s="181">
        <v>-2.4138586351194289E-2</v>
      </c>
      <c r="F97" s="2"/>
    </row>
    <row r="98" spans="1:6" ht="27.75" customHeight="1" x14ac:dyDescent="0.2">
      <c r="A98" s="165" t="s">
        <v>189</v>
      </c>
      <c r="B98" s="41" t="str">
        <f>IFERROR(INDEX('Annex 1 LV, HV and UMS charges'!$B$12:$B$43,MATCH($A98,'Annex 1 LV, HV and UMS charges'!$A$12:$A$43,0)),IF(INDEX('Annex 4 LDNO charges'!$B$11:$B$201,MATCH($A98,'Annex 4 LDNO charges'!$A$11:$A$201,0))=0,"",INDEX('Annex 4 LDNO charges'!$B$11:$B$201,MATCH($A98,'Annex 4 LDNO charges'!$A$11:$A$201,0))))</f>
        <v/>
      </c>
      <c r="C98" s="190">
        <f>IFERROR(INDEX('Annex 1 LV, HV and UMS charges'!$C$12:$C$43,MATCH($A98,'Annex 1 LV, HV and UMS charges'!$A$12:$A$43,0)),INDEX('Annex 4 LDNO charges'!$C$11:$C$201,MATCH($A98,'Annex 4 LDNO charges'!$A$11:$A$201,0)))</f>
        <v>0</v>
      </c>
      <c r="D98" s="182"/>
      <c r="E98" s="181">
        <v>-2.4138586351194289E-2</v>
      </c>
      <c r="F98" s="2"/>
    </row>
    <row r="99" spans="1:6" ht="27.75" customHeight="1" x14ac:dyDescent="0.2">
      <c r="A99" s="165" t="s">
        <v>190</v>
      </c>
      <c r="B99" s="41" t="str">
        <f>IFERROR(INDEX('Annex 1 LV, HV and UMS charges'!$B$12:$B$43,MATCH($A99,'Annex 1 LV, HV and UMS charges'!$A$12:$A$43,0)),IF(INDEX('Annex 4 LDNO charges'!$B$11:$B$201,MATCH($A99,'Annex 4 LDNO charges'!$A$11:$A$201,0))=0,"",INDEX('Annex 4 LDNO charges'!$B$11:$B$201,MATCH($A99,'Annex 4 LDNO charges'!$A$11:$A$201,0))))</f>
        <v/>
      </c>
      <c r="C99" s="190">
        <f>IFERROR(INDEX('Annex 1 LV, HV and UMS charges'!$C$12:$C$43,MATCH($A99,'Annex 1 LV, HV and UMS charges'!$A$12:$A$43,0)),INDEX('Annex 4 LDNO charges'!$C$11:$C$201,MATCH($A99,'Annex 4 LDNO charges'!$A$11:$A$201,0)))</f>
        <v>0</v>
      </c>
      <c r="D99" s="182"/>
      <c r="E99" s="181">
        <v>-2.4138586351194289E-2</v>
      </c>
      <c r="F99" s="2"/>
    </row>
    <row r="100" spans="1:6" ht="27.75" customHeight="1" x14ac:dyDescent="0.2">
      <c r="A100" s="165" t="s">
        <v>671</v>
      </c>
      <c r="B100" s="41" t="str">
        <f>IFERROR(INDEX('Annex 1 LV, HV and UMS charges'!$B$12:$B$43,MATCH($A100,'Annex 1 LV, HV and UMS charges'!$A$12:$A$43,0)),IF(INDEX('Annex 4 LDNO charges'!$B$11:$B$201,MATCH($A100,'Annex 4 LDNO charges'!$A$11:$A$201,0))=0,"",INDEX('Annex 4 LDNO charges'!$B$11:$B$201,MATCH($A100,'Annex 4 LDNO charges'!$A$11:$A$201,0))))</f>
        <v/>
      </c>
      <c r="C100" s="190" t="str">
        <f>IFERROR(INDEX('Annex 1 LV, HV and UMS charges'!$C$12:$C$43,MATCH($A100,'Annex 1 LV, HV and UMS charges'!$A$12:$A$43,0)),INDEX('Annex 4 LDNO charges'!$C$11:$C$201,MATCH($A100,'Annex 4 LDNO charges'!$A$11:$A$201,0)))</f>
        <v>0, 1, 2</v>
      </c>
      <c r="D100" s="181"/>
      <c r="E100" s="181">
        <v>-2.4138586351194289E-2</v>
      </c>
      <c r="F100" s="2"/>
    </row>
    <row r="101" spans="1:6" ht="27.75" customHeight="1" x14ac:dyDescent="0.2">
      <c r="A101" s="165" t="s">
        <v>673</v>
      </c>
      <c r="B101" s="41" t="str">
        <f>IFERROR(INDEX('Annex 1 LV, HV and UMS charges'!$B$12:$B$43,MATCH($A101,'Annex 1 LV, HV and UMS charges'!$A$12:$A$43,0)),IF(INDEX('Annex 4 LDNO charges'!$B$11:$B$201,MATCH($A101,'Annex 4 LDNO charges'!$A$11:$A$201,0))=0,"",INDEX('Annex 4 LDNO charges'!$B$11:$B$201,MATCH($A101,'Annex 4 LDNO charges'!$A$11:$A$201,0))))</f>
        <v/>
      </c>
      <c r="C101" s="190" t="str">
        <f>IFERROR(INDEX('Annex 1 LV, HV and UMS charges'!$C$12:$C$43,MATCH($A101,'Annex 1 LV, HV and UMS charges'!$A$12:$A$43,0)),INDEX('Annex 4 LDNO charges'!$C$11:$C$201,MATCH($A101,'Annex 4 LDNO charges'!$A$11:$A$201,0)))</f>
        <v>0, 3, 4, 5-8</v>
      </c>
      <c r="D101" s="182"/>
      <c r="E101" s="181">
        <v>-2.4138586351194289E-2</v>
      </c>
      <c r="F101" s="2"/>
    </row>
    <row r="102" spans="1:6" ht="27.75" customHeight="1" x14ac:dyDescent="0.2">
      <c r="A102" s="165" t="s">
        <v>674</v>
      </c>
      <c r="B102" s="41" t="str">
        <f>IFERROR(INDEX('Annex 1 LV, HV and UMS charges'!$B$12:$B$43,MATCH($A102,'Annex 1 LV, HV and UMS charges'!$A$12:$A$43,0)),IF(INDEX('Annex 4 LDNO charges'!$B$11:$B$201,MATCH($A102,'Annex 4 LDNO charges'!$A$11:$A$201,0))=0,"",INDEX('Annex 4 LDNO charges'!$B$11:$B$201,MATCH($A102,'Annex 4 LDNO charges'!$A$11:$A$201,0))))</f>
        <v/>
      </c>
      <c r="C102" s="190" t="str">
        <f>IFERROR(INDEX('Annex 1 LV, HV and UMS charges'!$C$12:$C$43,MATCH($A102,'Annex 1 LV, HV and UMS charges'!$A$12:$A$43,0)),INDEX('Annex 4 LDNO charges'!$C$11:$C$201,MATCH($A102,'Annex 4 LDNO charges'!$A$11:$A$201,0)))</f>
        <v>0, 3, 4, 5-8</v>
      </c>
      <c r="D102" s="182"/>
      <c r="E102" s="181">
        <v>-2.4138586351194289E-2</v>
      </c>
      <c r="F102" s="2"/>
    </row>
    <row r="103" spans="1:6" ht="27.75" customHeight="1" x14ac:dyDescent="0.2">
      <c r="A103" s="165" t="s">
        <v>675</v>
      </c>
      <c r="B103" s="41" t="str">
        <f>IFERROR(INDEX('Annex 1 LV, HV and UMS charges'!$B$12:$B$43,MATCH($A103,'Annex 1 LV, HV and UMS charges'!$A$12:$A$43,0)),IF(INDEX('Annex 4 LDNO charges'!$B$11:$B$201,MATCH($A103,'Annex 4 LDNO charges'!$A$11:$A$201,0))=0,"",INDEX('Annex 4 LDNO charges'!$B$11:$B$201,MATCH($A103,'Annex 4 LDNO charges'!$A$11:$A$201,0))))</f>
        <v/>
      </c>
      <c r="C103" s="190" t="str">
        <f>IFERROR(INDEX('Annex 1 LV, HV and UMS charges'!$C$12:$C$43,MATCH($A103,'Annex 1 LV, HV and UMS charges'!$A$12:$A$43,0)),INDEX('Annex 4 LDNO charges'!$C$11:$C$201,MATCH($A103,'Annex 4 LDNO charges'!$A$11:$A$201,0)))</f>
        <v>0, 3, 4, 5-8</v>
      </c>
      <c r="D103" s="182"/>
      <c r="E103" s="181">
        <v>-2.4138586351194289E-2</v>
      </c>
      <c r="F103" s="2"/>
    </row>
    <row r="104" spans="1:6" ht="27.75" customHeight="1" x14ac:dyDescent="0.2">
      <c r="A104" s="165" t="s">
        <v>676</v>
      </c>
      <c r="B104" s="41" t="str">
        <f>IFERROR(INDEX('Annex 1 LV, HV and UMS charges'!$B$12:$B$43,MATCH($A104,'Annex 1 LV, HV and UMS charges'!$A$12:$A$43,0)),IF(INDEX('Annex 4 LDNO charges'!$B$11:$B$201,MATCH($A104,'Annex 4 LDNO charges'!$A$11:$A$201,0))=0,"",INDEX('Annex 4 LDNO charges'!$B$11:$B$201,MATCH($A104,'Annex 4 LDNO charges'!$A$11:$A$201,0))))</f>
        <v/>
      </c>
      <c r="C104" s="190" t="str">
        <f>IFERROR(INDEX('Annex 1 LV, HV and UMS charges'!$C$12:$C$43,MATCH($A104,'Annex 1 LV, HV and UMS charges'!$A$12:$A$43,0)),INDEX('Annex 4 LDNO charges'!$C$11:$C$201,MATCH($A104,'Annex 4 LDNO charges'!$A$11:$A$201,0)))</f>
        <v>0, 3, 4, 5-8</v>
      </c>
      <c r="D104" s="182"/>
      <c r="E104" s="181">
        <v>-2.4138586351194289E-2</v>
      </c>
      <c r="F104" s="2"/>
    </row>
    <row r="105" spans="1:6" ht="27.75" customHeight="1" x14ac:dyDescent="0.2">
      <c r="A105" s="165" t="s">
        <v>677</v>
      </c>
      <c r="B105" s="41" t="str">
        <f>IFERROR(INDEX('Annex 1 LV, HV and UMS charges'!$B$12:$B$43,MATCH($A105,'Annex 1 LV, HV and UMS charges'!$A$12:$A$43,0)),IF(INDEX('Annex 4 LDNO charges'!$B$11:$B$201,MATCH($A105,'Annex 4 LDNO charges'!$A$11:$A$201,0))=0,"",INDEX('Annex 4 LDNO charges'!$B$11:$B$201,MATCH($A105,'Annex 4 LDNO charges'!$A$11:$A$201,0))))</f>
        <v/>
      </c>
      <c r="C105" s="190" t="str">
        <f>IFERROR(INDEX('Annex 1 LV, HV and UMS charges'!$C$12:$C$43,MATCH($A105,'Annex 1 LV, HV and UMS charges'!$A$12:$A$43,0)),INDEX('Annex 4 LDNO charges'!$C$11:$C$201,MATCH($A105,'Annex 4 LDNO charges'!$A$11:$A$201,0)))</f>
        <v>0, 3, 4, 5-8</v>
      </c>
      <c r="D105" s="182"/>
      <c r="E105" s="181">
        <v>-2.4138586351194289E-2</v>
      </c>
      <c r="F105" s="2"/>
    </row>
    <row r="106" spans="1:6" ht="27.75" customHeight="1" x14ac:dyDescent="0.2">
      <c r="A106" s="165" t="s">
        <v>198</v>
      </c>
      <c r="B106" s="41" t="str">
        <f>IFERROR(INDEX('Annex 1 LV, HV and UMS charges'!$B$12:$B$43,MATCH($A106,'Annex 1 LV, HV and UMS charges'!$A$12:$A$43,0)),IF(INDEX('Annex 4 LDNO charges'!$B$11:$B$201,MATCH($A106,'Annex 4 LDNO charges'!$A$11:$A$201,0))=0,"",INDEX('Annex 4 LDNO charges'!$B$11:$B$201,MATCH($A106,'Annex 4 LDNO charges'!$A$11:$A$201,0))))</f>
        <v/>
      </c>
      <c r="C106" s="190">
        <f>IFERROR(INDEX('Annex 1 LV, HV and UMS charges'!$C$12:$C$43,MATCH($A106,'Annex 1 LV, HV and UMS charges'!$A$12:$A$43,0)),INDEX('Annex 4 LDNO charges'!$C$11:$C$201,MATCH($A106,'Annex 4 LDNO charges'!$A$11:$A$201,0)))</f>
        <v>0</v>
      </c>
      <c r="D106" s="182"/>
      <c r="E106" s="181">
        <v>-2.4138586351194289E-2</v>
      </c>
      <c r="F106" s="2"/>
    </row>
    <row r="107" spans="1:6" ht="27.75" customHeight="1" x14ac:dyDescent="0.2">
      <c r="A107" s="165" t="s">
        <v>199</v>
      </c>
      <c r="B107" s="41" t="str">
        <f>IFERROR(INDEX('Annex 1 LV, HV and UMS charges'!$B$12:$B$43,MATCH($A107,'Annex 1 LV, HV and UMS charges'!$A$12:$A$43,0)),IF(INDEX('Annex 4 LDNO charges'!$B$11:$B$201,MATCH($A107,'Annex 4 LDNO charges'!$A$11:$A$201,0))=0,"",INDEX('Annex 4 LDNO charges'!$B$11:$B$201,MATCH($A107,'Annex 4 LDNO charges'!$A$11:$A$201,0))))</f>
        <v/>
      </c>
      <c r="C107" s="190">
        <f>IFERROR(INDEX('Annex 1 LV, HV and UMS charges'!$C$12:$C$43,MATCH($A107,'Annex 1 LV, HV and UMS charges'!$A$12:$A$43,0)),INDEX('Annex 4 LDNO charges'!$C$11:$C$201,MATCH($A107,'Annex 4 LDNO charges'!$A$11:$A$201,0)))</f>
        <v>0</v>
      </c>
      <c r="D107" s="182"/>
      <c r="E107" s="181">
        <v>-2.4138586351194289E-2</v>
      </c>
      <c r="F107" s="2"/>
    </row>
    <row r="108" spans="1:6" ht="27.75" customHeight="1" x14ac:dyDescent="0.2">
      <c r="A108" s="165" t="s">
        <v>200</v>
      </c>
      <c r="B108" s="41" t="str">
        <f>IFERROR(INDEX('Annex 1 LV, HV and UMS charges'!$B$12:$B$43,MATCH($A108,'Annex 1 LV, HV and UMS charges'!$A$12:$A$43,0)),IF(INDEX('Annex 4 LDNO charges'!$B$11:$B$201,MATCH($A108,'Annex 4 LDNO charges'!$A$11:$A$201,0))=0,"",INDEX('Annex 4 LDNO charges'!$B$11:$B$201,MATCH($A108,'Annex 4 LDNO charges'!$A$11:$A$201,0))))</f>
        <v/>
      </c>
      <c r="C108" s="190">
        <f>IFERROR(INDEX('Annex 1 LV, HV and UMS charges'!$C$12:$C$43,MATCH($A108,'Annex 1 LV, HV and UMS charges'!$A$12:$A$43,0)),INDEX('Annex 4 LDNO charges'!$C$11:$C$201,MATCH($A108,'Annex 4 LDNO charges'!$A$11:$A$201,0)))</f>
        <v>0</v>
      </c>
      <c r="D108" s="182"/>
      <c r="E108" s="181">
        <v>-2.4138586351194289E-2</v>
      </c>
      <c r="F108" s="2"/>
    </row>
    <row r="109" spans="1:6" ht="27.75" customHeight="1" x14ac:dyDescent="0.2">
      <c r="A109" s="165" t="s">
        <v>201</v>
      </c>
      <c r="B109" s="41" t="str">
        <f>IFERROR(INDEX('Annex 1 LV, HV and UMS charges'!$B$12:$B$43,MATCH($A109,'Annex 1 LV, HV and UMS charges'!$A$12:$A$43,0)),IF(INDEX('Annex 4 LDNO charges'!$B$11:$B$201,MATCH($A109,'Annex 4 LDNO charges'!$A$11:$A$201,0))=0,"",INDEX('Annex 4 LDNO charges'!$B$11:$B$201,MATCH($A109,'Annex 4 LDNO charges'!$A$11:$A$201,0))))</f>
        <v/>
      </c>
      <c r="C109" s="190">
        <f>IFERROR(INDEX('Annex 1 LV, HV and UMS charges'!$C$12:$C$43,MATCH($A109,'Annex 1 LV, HV and UMS charges'!$A$12:$A$43,0)),INDEX('Annex 4 LDNO charges'!$C$11:$C$201,MATCH($A109,'Annex 4 LDNO charges'!$A$11:$A$201,0)))</f>
        <v>0</v>
      </c>
      <c r="D109" s="182"/>
      <c r="E109" s="181">
        <v>-2.4138586351194289E-2</v>
      </c>
      <c r="F109" s="2"/>
    </row>
    <row r="110" spans="1:6" ht="27.75" customHeight="1" x14ac:dyDescent="0.2">
      <c r="A110" s="165" t="s">
        <v>202</v>
      </c>
      <c r="B110" s="41" t="str">
        <f>IFERROR(INDEX('Annex 1 LV, HV and UMS charges'!$B$12:$B$43,MATCH($A110,'Annex 1 LV, HV and UMS charges'!$A$12:$A$43,0)),IF(INDEX('Annex 4 LDNO charges'!$B$11:$B$201,MATCH($A110,'Annex 4 LDNO charges'!$A$11:$A$201,0))=0,"",INDEX('Annex 4 LDNO charges'!$B$11:$B$201,MATCH($A110,'Annex 4 LDNO charges'!$A$11:$A$201,0))))</f>
        <v/>
      </c>
      <c r="C110" s="190">
        <f>IFERROR(INDEX('Annex 1 LV, HV and UMS charges'!$C$12:$C$43,MATCH($A110,'Annex 1 LV, HV and UMS charges'!$A$12:$A$43,0)),INDEX('Annex 4 LDNO charges'!$C$11:$C$201,MATCH($A110,'Annex 4 LDNO charges'!$A$11:$A$201,0)))</f>
        <v>0</v>
      </c>
      <c r="D110" s="182"/>
      <c r="E110" s="181">
        <v>-2.4138586351194289E-2</v>
      </c>
      <c r="F110" s="2"/>
    </row>
    <row r="111" spans="1:6" ht="27.75" customHeight="1" x14ac:dyDescent="0.2">
      <c r="A111" s="165" t="s">
        <v>203</v>
      </c>
      <c r="B111" s="41" t="str">
        <f>IFERROR(INDEX('Annex 1 LV, HV and UMS charges'!$B$12:$B$43,MATCH($A111,'Annex 1 LV, HV and UMS charges'!$A$12:$A$43,0)),IF(INDEX('Annex 4 LDNO charges'!$B$11:$B$201,MATCH($A111,'Annex 4 LDNO charges'!$A$11:$A$201,0))=0,"",INDEX('Annex 4 LDNO charges'!$B$11:$B$201,MATCH($A111,'Annex 4 LDNO charges'!$A$11:$A$201,0))))</f>
        <v/>
      </c>
      <c r="C111" s="190">
        <f>IFERROR(INDEX('Annex 1 LV, HV and UMS charges'!$C$12:$C$43,MATCH($A111,'Annex 1 LV, HV and UMS charges'!$A$12:$A$43,0)),INDEX('Annex 4 LDNO charges'!$C$11:$C$201,MATCH($A111,'Annex 4 LDNO charges'!$A$11:$A$201,0)))</f>
        <v>0</v>
      </c>
      <c r="D111" s="182"/>
      <c r="E111" s="181">
        <v>-2.4138586351194289E-2</v>
      </c>
      <c r="F111" s="2"/>
    </row>
    <row r="112" spans="1:6" ht="27.75" customHeight="1" x14ac:dyDescent="0.2">
      <c r="A112" s="165" t="s">
        <v>204</v>
      </c>
      <c r="B112" s="41" t="str">
        <f>IFERROR(INDEX('Annex 1 LV, HV and UMS charges'!$B$12:$B$43,MATCH($A112,'Annex 1 LV, HV and UMS charges'!$A$12:$A$43,0)),IF(INDEX('Annex 4 LDNO charges'!$B$11:$B$201,MATCH($A112,'Annex 4 LDNO charges'!$A$11:$A$201,0))=0,"",INDEX('Annex 4 LDNO charges'!$B$11:$B$201,MATCH($A112,'Annex 4 LDNO charges'!$A$11:$A$201,0))))</f>
        <v/>
      </c>
      <c r="C112" s="190">
        <f>IFERROR(INDEX('Annex 1 LV, HV and UMS charges'!$C$12:$C$43,MATCH($A112,'Annex 1 LV, HV and UMS charges'!$A$12:$A$43,0)),INDEX('Annex 4 LDNO charges'!$C$11:$C$201,MATCH($A112,'Annex 4 LDNO charges'!$A$11:$A$201,0)))</f>
        <v>0</v>
      </c>
      <c r="D112" s="182"/>
      <c r="E112" s="181">
        <v>-2.4138586351194289E-2</v>
      </c>
      <c r="F112" s="2"/>
    </row>
    <row r="113" spans="1:6" ht="27.75" customHeight="1" x14ac:dyDescent="0.2">
      <c r="A113" s="165" t="s">
        <v>205</v>
      </c>
      <c r="B113" s="41" t="str">
        <f>IFERROR(INDEX('Annex 1 LV, HV and UMS charges'!$B$12:$B$43,MATCH($A113,'Annex 1 LV, HV and UMS charges'!$A$12:$A$43,0)),IF(INDEX('Annex 4 LDNO charges'!$B$11:$B$201,MATCH($A113,'Annex 4 LDNO charges'!$A$11:$A$201,0))=0,"",INDEX('Annex 4 LDNO charges'!$B$11:$B$201,MATCH($A113,'Annex 4 LDNO charges'!$A$11:$A$201,0))))</f>
        <v/>
      </c>
      <c r="C113" s="190">
        <f>IFERROR(INDEX('Annex 1 LV, HV and UMS charges'!$C$12:$C$43,MATCH($A113,'Annex 1 LV, HV and UMS charges'!$A$12:$A$43,0)),INDEX('Annex 4 LDNO charges'!$C$11:$C$201,MATCH($A113,'Annex 4 LDNO charges'!$A$11:$A$201,0)))</f>
        <v>0</v>
      </c>
      <c r="D113" s="182"/>
      <c r="E113" s="181">
        <v>-2.4138586351194289E-2</v>
      </c>
      <c r="F113" s="2"/>
    </row>
    <row r="114" spans="1:6" ht="27.75" customHeight="1" x14ac:dyDescent="0.2">
      <c r="A114" s="165" t="s">
        <v>206</v>
      </c>
      <c r="B114" s="41" t="str">
        <f>IFERROR(INDEX('Annex 1 LV, HV and UMS charges'!$B$12:$B$43,MATCH($A114,'Annex 1 LV, HV and UMS charges'!$A$12:$A$43,0)),IF(INDEX('Annex 4 LDNO charges'!$B$11:$B$201,MATCH($A114,'Annex 4 LDNO charges'!$A$11:$A$201,0))=0,"",INDEX('Annex 4 LDNO charges'!$B$11:$B$201,MATCH($A114,'Annex 4 LDNO charges'!$A$11:$A$201,0))))</f>
        <v/>
      </c>
      <c r="C114" s="190">
        <f>IFERROR(INDEX('Annex 1 LV, HV and UMS charges'!$C$12:$C$43,MATCH($A114,'Annex 1 LV, HV and UMS charges'!$A$12:$A$43,0)),INDEX('Annex 4 LDNO charges'!$C$11:$C$201,MATCH($A114,'Annex 4 LDNO charges'!$A$11:$A$201,0)))</f>
        <v>0</v>
      </c>
      <c r="D114" s="182"/>
      <c r="E114" s="181">
        <v>-2.4138586351194289E-2</v>
      </c>
      <c r="F114" s="2"/>
    </row>
    <row r="115" spans="1:6" ht="27.75" customHeight="1" x14ac:dyDescent="0.2">
      <c r="A115" s="165" t="s">
        <v>207</v>
      </c>
      <c r="B115" s="41" t="str">
        <f>IFERROR(INDEX('Annex 1 LV, HV and UMS charges'!$B$12:$B$43,MATCH($A115,'Annex 1 LV, HV and UMS charges'!$A$12:$A$43,0)),IF(INDEX('Annex 4 LDNO charges'!$B$11:$B$201,MATCH($A115,'Annex 4 LDNO charges'!$A$11:$A$201,0))=0,"",INDEX('Annex 4 LDNO charges'!$B$11:$B$201,MATCH($A115,'Annex 4 LDNO charges'!$A$11:$A$201,0))))</f>
        <v/>
      </c>
      <c r="C115" s="190">
        <f>IFERROR(INDEX('Annex 1 LV, HV and UMS charges'!$C$12:$C$43,MATCH($A115,'Annex 1 LV, HV and UMS charges'!$A$12:$A$43,0)),INDEX('Annex 4 LDNO charges'!$C$11:$C$201,MATCH($A115,'Annex 4 LDNO charges'!$A$11:$A$201,0)))</f>
        <v>0</v>
      </c>
      <c r="D115" s="182"/>
      <c r="E115" s="181">
        <v>-2.4138586351194289E-2</v>
      </c>
      <c r="F115" s="2"/>
    </row>
    <row r="116" spans="1:6" ht="27.75" customHeight="1" x14ac:dyDescent="0.2">
      <c r="A116" s="165" t="s">
        <v>208</v>
      </c>
      <c r="B116" s="41" t="str">
        <f>IFERROR(INDEX('Annex 1 LV, HV and UMS charges'!$B$12:$B$43,MATCH($A116,'Annex 1 LV, HV and UMS charges'!$A$12:$A$43,0)),IF(INDEX('Annex 4 LDNO charges'!$B$11:$B$201,MATCH($A116,'Annex 4 LDNO charges'!$A$11:$A$201,0))=0,"",INDEX('Annex 4 LDNO charges'!$B$11:$B$201,MATCH($A116,'Annex 4 LDNO charges'!$A$11:$A$201,0))))</f>
        <v/>
      </c>
      <c r="C116" s="190">
        <f>IFERROR(INDEX('Annex 1 LV, HV and UMS charges'!$C$12:$C$43,MATCH($A116,'Annex 1 LV, HV and UMS charges'!$A$12:$A$43,0)),INDEX('Annex 4 LDNO charges'!$C$11:$C$201,MATCH($A116,'Annex 4 LDNO charges'!$A$11:$A$201,0)))</f>
        <v>0</v>
      </c>
      <c r="D116" s="182"/>
      <c r="E116" s="181">
        <v>-2.4138586351194289E-2</v>
      </c>
      <c r="F116" s="2"/>
    </row>
    <row r="117" spans="1:6" ht="27.75" customHeight="1" x14ac:dyDescent="0.2">
      <c r="A117" s="165" t="s">
        <v>209</v>
      </c>
      <c r="B117" s="41" t="str">
        <f>IFERROR(INDEX('Annex 1 LV, HV and UMS charges'!$B$12:$B$43,MATCH($A117,'Annex 1 LV, HV and UMS charges'!$A$12:$A$43,0)),IF(INDEX('Annex 4 LDNO charges'!$B$11:$B$201,MATCH($A117,'Annex 4 LDNO charges'!$A$11:$A$201,0))=0,"",INDEX('Annex 4 LDNO charges'!$B$11:$B$201,MATCH($A117,'Annex 4 LDNO charges'!$A$11:$A$201,0))))</f>
        <v/>
      </c>
      <c r="C117" s="190">
        <f>IFERROR(INDEX('Annex 1 LV, HV and UMS charges'!$C$12:$C$43,MATCH($A117,'Annex 1 LV, HV and UMS charges'!$A$12:$A$43,0)),INDEX('Annex 4 LDNO charges'!$C$11:$C$201,MATCH($A117,'Annex 4 LDNO charges'!$A$11:$A$201,0)))</f>
        <v>0</v>
      </c>
      <c r="D117" s="182"/>
      <c r="E117" s="181">
        <v>-2.4138586351194289E-2</v>
      </c>
      <c r="F117" s="2"/>
    </row>
    <row r="118" spans="1:6" ht="27.75" customHeight="1" x14ac:dyDescent="0.2">
      <c r="A118" s="165" t="s">
        <v>210</v>
      </c>
      <c r="B118" s="41" t="str">
        <f>IFERROR(INDEX('Annex 1 LV, HV and UMS charges'!$B$12:$B$43,MATCH($A118,'Annex 1 LV, HV and UMS charges'!$A$12:$A$43,0)),IF(INDEX('Annex 4 LDNO charges'!$B$11:$B$201,MATCH($A118,'Annex 4 LDNO charges'!$A$11:$A$201,0))=0,"",INDEX('Annex 4 LDNO charges'!$B$11:$B$201,MATCH($A118,'Annex 4 LDNO charges'!$A$11:$A$201,0))))</f>
        <v/>
      </c>
      <c r="C118" s="190">
        <f>IFERROR(INDEX('Annex 1 LV, HV and UMS charges'!$C$12:$C$43,MATCH($A118,'Annex 1 LV, HV and UMS charges'!$A$12:$A$43,0)),INDEX('Annex 4 LDNO charges'!$C$11:$C$201,MATCH($A118,'Annex 4 LDNO charges'!$A$11:$A$201,0)))</f>
        <v>0</v>
      </c>
      <c r="D118" s="182"/>
      <c r="E118" s="181">
        <v>-2.4138586351194289E-2</v>
      </c>
      <c r="F118" s="2"/>
    </row>
    <row r="119" spans="1:6" ht="27.75" customHeight="1" x14ac:dyDescent="0.2">
      <c r="A119" s="165" t="s">
        <v>211</v>
      </c>
      <c r="B119" s="41" t="str">
        <f>IFERROR(INDEX('Annex 1 LV, HV and UMS charges'!$B$12:$B$43,MATCH($A119,'Annex 1 LV, HV and UMS charges'!$A$12:$A$43,0)),IF(INDEX('Annex 4 LDNO charges'!$B$11:$B$201,MATCH($A119,'Annex 4 LDNO charges'!$A$11:$A$201,0))=0,"",INDEX('Annex 4 LDNO charges'!$B$11:$B$201,MATCH($A119,'Annex 4 LDNO charges'!$A$11:$A$201,0))))</f>
        <v/>
      </c>
      <c r="C119" s="190">
        <f>IFERROR(INDEX('Annex 1 LV, HV and UMS charges'!$C$12:$C$43,MATCH($A119,'Annex 1 LV, HV and UMS charges'!$A$12:$A$43,0)),INDEX('Annex 4 LDNO charges'!$C$11:$C$201,MATCH($A119,'Annex 4 LDNO charges'!$A$11:$A$201,0)))</f>
        <v>0</v>
      </c>
      <c r="D119" s="182"/>
      <c r="E119" s="181">
        <v>-2.4138586351194289E-2</v>
      </c>
      <c r="F119" s="2"/>
    </row>
    <row r="120" spans="1:6" ht="27.75" customHeight="1" x14ac:dyDescent="0.2">
      <c r="A120" s="165" t="s">
        <v>212</v>
      </c>
      <c r="B120" s="41" t="str">
        <f>IFERROR(INDEX('Annex 1 LV, HV and UMS charges'!$B$12:$B$43,MATCH($A120,'Annex 1 LV, HV and UMS charges'!$A$12:$A$43,0)),IF(INDEX('Annex 4 LDNO charges'!$B$11:$B$201,MATCH($A120,'Annex 4 LDNO charges'!$A$11:$A$201,0))=0,"",INDEX('Annex 4 LDNO charges'!$B$11:$B$201,MATCH($A120,'Annex 4 LDNO charges'!$A$11:$A$201,0))))</f>
        <v/>
      </c>
      <c r="C120" s="190">
        <f>IFERROR(INDEX('Annex 1 LV, HV and UMS charges'!$C$12:$C$43,MATCH($A120,'Annex 1 LV, HV and UMS charges'!$A$12:$A$43,0)),INDEX('Annex 4 LDNO charges'!$C$11:$C$201,MATCH($A120,'Annex 4 LDNO charges'!$A$11:$A$201,0)))</f>
        <v>0</v>
      </c>
      <c r="D120" s="182"/>
      <c r="E120" s="181">
        <v>-2.4138586351194289E-2</v>
      </c>
      <c r="F120" s="2"/>
    </row>
    <row r="121" spans="1:6" ht="27.75" customHeight="1" x14ac:dyDescent="0.2">
      <c r="A121" s="165" t="s">
        <v>678</v>
      </c>
      <c r="B121" s="41" t="str">
        <f>IFERROR(INDEX('Annex 1 LV, HV and UMS charges'!$B$12:$B$43,MATCH($A121,'Annex 1 LV, HV and UMS charges'!$A$12:$A$43,0)),IF(INDEX('Annex 4 LDNO charges'!$B$11:$B$201,MATCH($A121,'Annex 4 LDNO charges'!$A$11:$A$201,0))=0,"",INDEX('Annex 4 LDNO charges'!$B$11:$B$201,MATCH($A121,'Annex 4 LDNO charges'!$A$11:$A$201,0))))</f>
        <v/>
      </c>
      <c r="C121" s="190" t="str">
        <f>IFERROR(INDEX('Annex 1 LV, HV and UMS charges'!$C$12:$C$43,MATCH($A121,'Annex 1 LV, HV and UMS charges'!$A$12:$A$43,0)),INDEX('Annex 4 LDNO charges'!$C$11:$C$201,MATCH($A121,'Annex 4 LDNO charges'!$A$11:$A$201,0)))</f>
        <v>0, 1, 2</v>
      </c>
      <c r="D121" s="181"/>
      <c r="E121" s="181">
        <v>-2.4138586351194289E-2</v>
      </c>
      <c r="F121" s="2"/>
    </row>
    <row r="122" spans="1:6" ht="27.75" customHeight="1" x14ac:dyDescent="0.2">
      <c r="A122" s="165" t="s">
        <v>680</v>
      </c>
      <c r="B122" s="41" t="str">
        <f>IFERROR(INDEX('Annex 1 LV, HV and UMS charges'!$B$12:$B$43,MATCH($A122,'Annex 1 LV, HV and UMS charges'!$A$12:$A$43,0)),IF(INDEX('Annex 4 LDNO charges'!$B$11:$B$201,MATCH($A122,'Annex 4 LDNO charges'!$A$11:$A$201,0))=0,"",INDEX('Annex 4 LDNO charges'!$B$11:$B$201,MATCH($A122,'Annex 4 LDNO charges'!$A$11:$A$201,0))))</f>
        <v/>
      </c>
      <c r="C122" s="190" t="str">
        <f>IFERROR(INDEX('Annex 1 LV, HV and UMS charges'!$C$12:$C$43,MATCH($A122,'Annex 1 LV, HV and UMS charges'!$A$12:$A$43,0)),INDEX('Annex 4 LDNO charges'!$C$11:$C$201,MATCH($A122,'Annex 4 LDNO charges'!$A$11:$A$201,0)))</f>
        <v>0, 3, 4, 5-8</v>
      </c>
      <c r="D122" s="182"/>
      <c r="E122" s="181">
        <v>-2.4138586351194289E-2</v>
      </c>
      <c r="F122" s="2"/>
    </row>
    <row r="123" spans="1:6" ht="27.75" customHeight="1" x14ac:dyDescent="0.2">
      <c r="A123" s="165" t="s">
        <v>681</v>
      </c>
      <c r="B123" s="41" t="str">
        <f>IFERROR(INDEX('Annex 1 LV, HV and UMS charges'!$B$12:$B$43,MATCH($A123,'Annex 1 LV, HV and UMS charges'!$A$12:$A$43,0)),IF(INDEX('Annex 4 LDNO charges'!$B$11:$B$201,MATCH($A123,'Annex 4 LDNO charges'!$A$11:$A$201,0))=0,"",INDEX('Annex 4 LDNO charges'!$B$11:$B$201,MATCH($A123,'Annex 4 LDNO charges'!$A$11:$A$201,0))))</f>
        <v/>
      </c>
      <c r="C123" s="190" t="str">
        <f>IFERROR(INDEX('Annex 1 LV, HV and UMS charges'!$C$12:$C$43,MATCH($A123,'Annex 1 LV, HV and UMS charges'!$A$12:$A$43,0)),INDEX('Annex 4 LDNO charges'!$C$11:$C$201,MATCH($A123,'Annex 4 LDNO charges'!$A$11:$A$201,0)))</f>
        <v>0, 3, 4, 5-8</v>
      </c>
      <c r="D123" s="182"/>
      <c r="E123" s="181">
        <v>-2.4138586351194289E-2</v>
      </c>
      <c r="F123" s="2"/>
    </row>
    <row r="124" spans="1:6" ht="27.75" customHeight="1" x14ac:dyDescent="0.2">
      <c r="A124" s="165" t="s">
        <v>682</v>
      </c>
      <c r="B124" s="41" t="str">
        <f>IFERROR(INDEX('Annex 1 LV, HV and UMS charges'!$B$12:$B$43,MATCH($A124,'Annex 1 LV, HV and UMS charges'!$A$12:$A$43,0)),IF(INDEX('Annex 4 LDNO charges'!$B$11:$B$201,MATCH($A124,'Annex 4 LDNO charges'!$A$11:$A$201,0))=0,"",INDEX('Annex 4 LDNO charges'!$B$11:$B$201,MATCH($A124,'Annex 4 LDNO charges'!$A$11:$A$201,0))))</f>
        <v/>
      </c>
      <c r="C124" s="190" t="str">
        <f>IFERROR(INDEX('Annex 1 LV, HV and UMS charges'!$C$12:$C$43,MATCH($A124,'Annex 1 LV, HV and UMS charges'!$A$12:$A$43,0)),INDEX('Annex 4 LDNO charges'!$C$11:$C$201,MATCH($A124,'Annex 4 LDNO charges'!$A$11:$A$201,0)))</f>
        <v>0, 3, 4, 5-8</v>
      </c>
      <c r="D124" s="182"/>
      <c r="E124" s="181">
        <v>-2.4138586351194289E-2</v>
      </c>
      <c r="F124" s="2"/>
    </row>
    <row r="125" spans="1:6" ht="27.75" customHeight="1" x14ac:dyDescent="0.2">
      <c r="A125" s="165" t="s">
        <v>683</v>
      </c>
      <c r="B125" s="41" t="str">
        <f>IFERROR(INDEX('Annex 1 LV, HV and UMS charges'!$B$12:$B$43,MATCH($A125,'Annex 1 LV, HV and UMS charges'!$A$12:$A$43,0)),IF(INDEX('Annex 4 LDNO charges'!$B$11:$B$201,MATCH($A125,'Annex 4 LDNO charges'!$A$11:$A$201,0))=0,"",INDEX('Annex 4 LDNO charges'!$B$11:$B$201,MATCH($A125,'Annex 4 LDNO charges'!$A$11:$A$201,0))))</f>
        <v/>
      </c>
      <c r="C125" s="190" t="str">
        <f>IFERROR(INDEX('Annex 1 LV, HV and UMS charges'!$C$12:$C$43,MATCH($A125,'Annex 1 LV, HV and UMS charges'!$A$12:$A$43,0)),INDEX('Annex 4 LDNO charges'!$C$11:$C$201,MATCH($A125,'Annex 4 LDNO charges'!$A$11:$A$201,0)))</f>
        <v>0, 3, 4, 5-8</v>
      </c>
      <c r="D125" s="182"/>
      <c r="E125" s="181">
        <v>-2.4138586351194289E-2</v>
      </c>
      <c r="F125" s="2"/>
    </row>
    <row r="126" spans="1:6" ht="27.75" customHeight="1" x14ac:dyDescent="0.2">
      <c r="A126" s="165" t="s">
        <v>684</v>
      </c>
      <c r="B126" s="41" t="str">
        <f>IFERROR(INDEX('Annex 1 LV, HV and UMS charges'!$B$12:$B$43,MATCH($A126,'Annex 1 LV, HV and UMS charges'!$A$12:$A$43,0)),IF(INDEX('Annex 4 LDNO charges'!$B$11:$B$201,MATCH($A126,'Annex 4 LDNO charges'!$A$11:$A$201,0))=0,"",INDEX('Annex 4 LDNO charges'!$B$11:$B$201,MATCH($A126,'Annex 4 LDNO charges'!$A$11:$A$201,0))))</f>
        <v/>
      </c>
      <c r="C126" s="190" t="str">
        <f>IFERROR(INDEX('Annex 1 LV, HV and UMS charges'!$C$12:$C$43,MATCH($A126,'Annex 1 LV, HV and UMS charges'!$A$12:$A$43,0)),INDEX('Annex 4 LDNO charges'!$C$11:$C$201,MATCH($A126,'Annex 4 LDNO charges'!$A$11:$A$201,0)))</f>
        <v>0, 3, 4, 5-8</v>
      </c>
      <c r="D126" s="182"/>
      <c r="E126" s="181">
        <v>-2.4138586351194289E-2</v>
      </c>
      <c r="F126" s="2"/>
    </row>
    <row r="127" spans="1:6" ht="27.75" customHeight="1" x14ac:dyDescent="0.2">
      <c r="A127" s="165" t="s">
        <v>220</v>
      </c>
      <c r="B127" s="41" t="str">
        <f>IFERROR(INDEX('Annex 1 LV, HV and UMS charges'!$B$12:$B$43,MATCH($A127,'Annex 1 LV, HV and UMS charges'!$A$12:$A$43,0)),IF(INDEX('Annex 4 LDNO charges'!$B$11:$B$201,MATCH($A127,'Annex 4 LDNO charges'!$A$11:$A$201,0))=0,"",INDEX('Annex 4 LDNO charges'!$B$11:$B$201,MATCH($A127,'Annex 4 LDNO charges'!$A$11:$A$201,0))))</f>
        <v/>
      </c>
      <c r="C127" s="190">
        <f>IFERROR(INDEX('Annex 1 LV, HV and UMS charges'!$C$12:$C$43,MATCH($A127,'Annex 1 LV, HV and UMS charges'!$A$12:$A$43,0)),INDEX('Annex 4 LDNO charges'!$C$11:$C$201,MATCH($A127,'Annex 4 LDNO charges'!$A$11:$A$201,0)))</f>
        <v>0</v>
      </c>
      <c r="D127" s="182"/>
      <c r="E127" s="181">
        <v>-2.4138586351194289E-2</v>
      </c>
      <c r="F127" s="2"/>
    </row>
    <row r="128" spans="1:6" ht="27.75" customHeight="1" x14ac:dyDescent="0.2">
      <c r="A128" s="165" t="s">
        <v>221</v>
      </c>
      <c r="B128" s="41" t="str">
        <f>IFERROR(INDEX('Annex 1 LV, HV and UMS charges'!$B$12:$B$43,MATCH($A128,'Annex 1 LV, HV and UMS charges'!$A$12:$A$43,0)),IF(INDEX('Annex 4 LDNO charges'!$B$11:$B$201,MATCH($A128,'Annex 4 LDNO charges'!$A$11:$A$201,0))=0,"",INDEX('Annex 4 LDNO charges'!$B$11:$B$201,MATCH($A128,'Annex 4 LDNO charges'!$A$11:$A$201,0))))</f>
        <v/>
      </c>
      <c r="C128" s="190">
        <f>IFERROR(INDEX('Annex 1 LV, HV and UMS charges'!$C$12:$C$43,MATCH($A128,'Annex 1 LV, HV and UMS charges'!$A$12:$A$43,0)),INDEX('Annex 4 LDNO charges'!$C$11:$C$201,MATCH($A128,'Annex 4 LDNO charges'!$A$11:$A$201,0)))</f>
        <v>0</v>
      </c>
      <c r="D128" s="182"/>
      <c r="E128" s="181">
        <v>-2.4138586351194289E-2</v>
      </c>
      <c r="F128" s="2"/>
    </row>
    <row r="129" spans="1:6" ht="27.75" customHeight="1" x14ac:dyDescent="0.2">
      <c r="A129" s="165" t="s">
        <v>222</v>
      </c>
      <c r="B129" s="41" t="str">
        <f>IFERROR(INDEX('Annex 1 LV, HV and UMS charges'!$B$12:$B$43,MATCH($A129,'Annex 1 LV, HV and UMS charges'!$A$12:$A$43,0)),IF(INDEX('Annex 4 LDNO charges'!$B$11:$B$201,MATCH($A129,'Annex 4 LDNO charges'!$A$11:$A$201,0))=0,"",INDEX('Annex 4 LDNO charges'!$B$11:$B$201,MATCH($A129,'Annex 4 LDNO charges'!$A$11:$A$201,0))))</f>
        <v/>
      </c>
      <c r="C129" s="190">
        <f>IFERROR(INDEX('Annex 1 LV, HV and UMS charges'!$C$12:$C$43,MATCH($A129,'Annex 1 LV, HV and UMS charges'!$A$12:$A$43,0)),INDEX('Annex 4 LDNO charges'!$C$11:$C$201,MATCH($A129,'Annex 4 LDNO charges'!$A$11:$A$201,0)))</f>
        <v>0</v>
      </c>
      <c r="D129" s="182"/>
      <c r="E129" s="181">
        <v>-2.4138586351194289E-2</v>
      </c>
      <c r="F129" s="2"/>
    </row>
    <row r="130" spans="1:6" ht="27.75" customHeight="1" x14ac:dyDescent="0.2">
      <c r="A130" s="165" t="s">
        <v>223</v>
      </c>
      <c r="B130" s="41" t="str">
        <f>IFERROR(INDEX('Annex 1 LV, HV and UMS charges'!$B$12:$B$43,MATCH($A130,'Annex 1 LV, HV and UMS charges'!$A$12:$A$43,0)),IF(INDEX('Annex 4 LDNO charges'!$B$11:$B$201,MATCH($A130,'Annex 4 LDNO charges'!$A$11:$A$201,0))=0,"",INDEX('Annex 4 LDNO charges'!$B$11:$B$201,MATCH($A130,'Annex 4 LDNO charges'!$A$11:$A$201,0))))</f>
        <v/>
      </c>
      <c r="C130" s="190">
        <f>IFERROR(INDEX('Annex 1 LV, HV and UMS charges'!$C$12:$C$43,MATCH($A130,'Annex 1 LV, HV and UMS charges'!$A$12:$A$43,0)),INDEX('Annex 4 LDNO charges'!$C$11:$C$201,MATCH($A130,'Annex 4 LDNO charges'!$A$11:$A$201,0)))</f>
        <v>0</v>
      </c>
      <c r="D130" s="182"/>
      <c r="E130" s="181">
        <v>-2.4138586351194289E-2</v>
      </c>
      <c r="F130" s="2"/>
    </row>
    <row r="131" spans="1:6" ht="27.75" customHeight="1" x14ac:dyDescent="0.2">
      <c r="A131" s="165" t="s">
        <v>224</v>
      </c>
      <c r="B131" s="41" t="str">
        <f>IFERROR(INDEX('Annex 1 LV, HV and UMS charges'!$B$12:$B$43,MATCH($A131,'Annex 1 LV, HV and UMS charges'!$A$12:$A$43,0)),IF(INDEX('Annex 4 LDNO charges'!$B$11:$B$201,MATCH($A131,'Annex 4 LDNO charges'!$A$11:$A$201,0))=0,"",INDEX('Annex 4 LDNO charges'!$B$11:$B$201,MATCH($A131,'Annex 4 LDNO charges'!$A$11:$A$201,0))))</f>
        <v/>
      </c>
      <c r="C131" s="190">
        <f>IFERROR(INDEX('Annex 1 LV, HV and UMS charges'!$C$12:$C$43,MATCH($A131,'Annex 1 LV, HV and UMS charges'!$A$12:$A$43,0)),INDEX('Annex 4 LDNO charges'!$C$11:$C$201,MATCH($A131,'Annex 4 LDNO charges'!$A$11:$A$201,0)))</f>
        <v>0</v>
      </c>
      <c r="D131" s="182"/>
      <c r="E131" s="181">
        <v>-2.4138586351194289E-2</v>
      </c>
      <c r="F131" s="2"/>
    </row>
    <row r="132" spans="1:6" ht="27.75" customHeight="1" x14ac:dyDescent="0.2">
      <c r="A132" s="165" t="s">
        <v>225</v>
      </c>
      <c r="B132" s="41" t="str">
        <f>IFERROR(INDEX('Annex 1 LV, HV and UMS charges'!$B$12:$B$43,MATCH($A132,'Annex 1 LV, HV and UMS charges'!$A$12:$A$43,0)),IF(INDEX('Annex 4 LDNO charges'!$B$11:$B$201,MATCH($A132,'Annex 4 LDNO charges'!$A$11:$A$201,0))=0,"",INDEX('Annex 4 LDNO charges'!$B$11:$B$201,MATCH($A132,'Annex 4 LDNO charges'!$A$11:$A$201,0))))</f>
        <v/>
      </c>
      <c r="C132" s="190">
        <f>IFERROR(INDEX('Annex 1 LV, HV and UMS charges'!$C$12:$C$43,MATCH($A132,'Annex 1 LV, HV and UMS charges'!$A$12:$A$43,0)),INDEX('Annex 4 LDNO charges'!$C$11:$C$201,MATCH($A132,'Annex 4 LDNO charges'!$A$11:$A$201,0)))</f>
        <v>0</v>
      </c>
      <c r="D132" s="182"/>
      <c r="E132" s="181">
        <v>-2.4138586351194289E-2</v>
      </c>
      <c r="F132" s="2"/>
    </row>
    <row r="133" spans="1:6" ht="27.75" customHeight="1" x14ac:dyDescent="0.2">
      <c r="A133" s="165" t="s">
        <v>226</v>
      </c>
      <c r="B133" s="41" t="str">
        <f>IFERROR(INDEX('Annex 1 LV, HV and UMS charges'!$B$12:$B$43,MATCH($A133,'Annex 1 LV, HV and UMS charges'!$A$12:$A$43,0)),IF(INDEX('Annex 4 LDNO charges'!$B$11:$B$201,MATCH($A133,'Annex 4 LDNO charges'!$A$11:$A$201,0))=0,"",INDEX('Annex 4 LDNO charges'!$B$11:$B$201,MATCH($A133,'Annex 4 LDNO charges'!$A$11:$A$201,0))))</f>
        <v/>
      </c>
      <c r="C133" s="190">
        <f>IFERROR(INDEX('Annex 1 LV, HV and UMS charges'!$C$12:$C$43,MATCH($A133,'Annex 1 LV, HV and UMS charges'!$A$12:$A$43,0)),INDEX('Annex 4 LDNO charges'!$C$11:$C$201,MATCH($A133,'Annex 4 LDNO charges'!$A$11:$A$201,0)))</f>
        <v>0</v>
      </c>
      <c r="D133" s="182"/>
      <c r="E133" s="181">
        <v>-2.4138586351194289E-2</v>
      </c>
      <c r="F133" s="2"/>
    </row>
    <row r="134" spans="1:6" ht="27.75" customHeight="1" x14ac:dyDescent="0.2">
      <c r="A134" s="165" t="s">
        <v>227</v>
      </c>
      <c r="B134" s="41" t="str">
        <f>IFERROR(INDEX('Annex 1 LV, HV and UMS charges'!$B$12:$B$43,MATCH($A134,'Annex 1 LV, HV and UMS charges'!$A$12:$A$43,0)),IF(INDEX('Annex 4 LDNO charges'!$B$11:$B$201,MATCH($A134,'Annex 4 LDNO charges'!$A$11:$A$201,0))=0,"",INDEX('Annex 4 LDNO charges'!$B$11:$B$201,MATCH($A134,'Annex 4 LDNO charges'!$A$11:$A$201,0))))</f>
        <v/>
      </c>
      <c r="C134" s="190">
        <f>IFERROR(INDEX('Annex 1 LV, HV and UMS charges'!$C$12:$C$43,MATCH($A134,'Annex 1 LV, HV and UMS charges'!$A$12:$A$43,0)),INDEX('Annex 4 LDNO charges'!$C$11:$C$201,MATCH($A134,'Annex 4 LDNO charges'!$A$11:$A$201,0)))</f>
        <v>0</v>
      </c>
      <c r="D134" s="182"/>
      <c r="E134" s="181">
        <v>-2.4138586351194289E-2</v>
      </c>
      <c r="F134" s="2"/>
    </row>
    <row r="135" spans="1:6" ht="27.75" customHeight="1" x14ac:dyDescent="0.2">
      <c r="A135" s="165" t="s">
        <v>228</v>
      </c>
      <c r="B135" s="41" t="str">
        <f>IFERROR(INDEX('Annex 1 LV, HV and UMS charges'!$B$12:$B$43,MATCH($A135,'Annex 1 LV, HV and UMS charges'!$A$12:$A$43,0)),IF(INDEX('Annex 4 LDNO charges'!$B$11:$B$201,MATCH($A135,'Annex 4 LDNO charges'!$A$11:$A$201,0))=0,"",INDEX('Annex 4 LDNO charges'!$B$11:$B$201,MATCH($A135,'Annex 4 LDNO charges'!$A$11:$A$201,0))))</f>
        <v/>
      </c>
      <c r="C135" s="190">
        <f>IFERROR(INDEX('Annex 1 LV, HV and UMS charges'!$C$12:$C$43,MATCH($A135,'Annex 1 LV, HV and UMS charges'!$A$12:$A$43,0)),INDEX('Annex 4 LDNO charges'!$C$11:$C$201,MATCH($A135,'Annex 4 LDNO charges'!$A$11:$A$201,0)))</f>
        <v>0</v>
      </c>
      <c r="D135" s="182"/>
      <c r="E135" s="181">
        <v>-2.4138586351194289E-2</v>
      </c>
      <c r="F135" s="2"/>
    </row>
    <row r="136" spans="1:6" ht="27.75" customHeight="1" x14ac:dyDescent="0.2">
      <c r="A136" s="165" t="s">
        <v>229</v>
      </c>
      <c r="B136" s="41" t="str">
        <f>IFERROR(INDEX('Annex 1 LV, HV and UMS charges'!$B$12:$B$43,MATCH($A136,'Annex 1 LV, HV and UMS charges'!$A$12:$A$43,0)),IF(INDEX('Annex 4 LDNO charges'!$B$11:$B$201,MATCH($A136,'Annex 4 LDNO charges'!$A$11:$A$201,0))=0,"",INDEX('Annex 4 LDNO charges'!$B$11:$B$201,MATCH($A136,'Annex 4 LDNO charges'!$A$11:$A$201,0))))</f>
        <v/>
      </c>
      <c r="C136" s="190">
        <f>IFERROR(INDEX('Annex 1 LV, HV and UMS charges'!$C$12:$C$43,MATCH($A136,'Annex 1 LV, HV and UMS charges'!$A$12:$A$43,0)),INDEX('Annex 4 LDNO charges'!$C$11:$C$201,MATCH($A136,'Annex 4 LDNO charges'!$A$11:$A$201,0)))</f>
        <v>0</v>
      </c>
      <c r="D136" s="182"/>
      <c r="E136" s="181">
        <v>-2.4138586351194289E-2</v>
      </c>
      <c r="F136" s="2"/>
    </row>
    <row r="137" spans="1:6" ht="27.75" customHeight="1" x14ac:dyDescent="0.2">
      <c r="A137" s="165" t="s">
        <v>230</v>
      </c>
      <c r="B137" s="41" t="str">
        <f>IFERROR(INDEX('Annex 1 LV, HV and UMS charges'!$B$12:$B$43,MATCH($A137,'Annex 1 LV, HV and UMS charges'!$A$12:$A$43,0)),IF(INDEX('Annex 4 LDNO charges'!$B$11:$B$201,MATCH($A137,'Annex 4 LDNO charges'!$A$11:$A$201,0))=0,"",INDEX('Annex 4 LDNO charges'!$B$11:$B$201,MATCH($A137,'Annex 4 LDNO charges'!$A$11:$A$201,0))))</f>
        <v/>
      </c>
      <c r="C137" s="190">
        <f>IFERROR(INDEX('Annex 1 LV, HV and UMS charges'!$C$12:$C$43,MATCH($A137,'Annex 1 LV, HV and UMS charges'!$A$12:$A$43,0)),INDEX('Annex 4 LDNO charges'!$C$11:$C$201,MATCH($A137,'Annex 4 LDNO charges'!$A$11:$A$201,0)))</f>
        <v>0</v>
      </c>
      <c r="D137" s="182"/>
      <c r="E137" s="181">
        <v>-2.4138586351194289E-2</v>
      </c>
      <c r="F137" s="2"/>
    </row>
    <row r="138" spans="1:6" ht="27.75" customHeight="1" x14ac:dyDescent="0.2">
      <c r="A138" s="165" t="s">
        <v>231</v>
      </c>
      <c r="B138" s="41" t="str">
        <f>IFERROR(INDEX('Annex 1 LV, HV and UMS charges'!$B$12:$B$43,MATCH($A138,'Annex 1 LV, HV and UMS charges'!$A$12:$A$43,0)),IF(INDEX('Annex 4 LDNO charges'!$B$11:$B$201,MATCH($A138,'Annex 4 LDNO charges'!$A$11:$A$201,0))=0,"",INDEX('Annex 4 LDNO charges'!$B$11:$B$201,MATCH($A138,'Annex 4 LDNO charges'!$A$11:$A$201,0))))</f>
        <v/>
      </c>
      <c r="C138" s="190">
        <f>IFERROR(INDEX('Annex 1 LV, HV and UMS charges'!$C$12:$C$43,MATCH($A138,'Annex 1 LV, HV and UMS charges'!$A$12:$A$43,0)),INDEX('Annex 4 LDNO charges'!$C$11:$C$201,MATCH($A138,'Annex 4 LDNO charges'!$A$11:$A$201,0)))</f>
        <v>0</v>
      </c>
      <c r="D138" s="182"/>
      <c r="E138" s="181">
        <v>-2.4138586351194289E-2</v>
      </c>
      <c r="F138" s="2"/>
    </row>
    <row r="139" spans="1:6" ht="27.75" customHeight="1" x14ac:dyDescent="0.2">
      <c r="A139" s="165" t="s">
        <v>232</v>
      </c>
      <c r="B139" s="41" t="str">
        <f>IFERROR(INDEX('Annex 1 LV, HV and UMS charges'!$B$12:$B$43,MATCH($A139,'Annex 1 LV, HV and UMS charges'!$A$12:$A$43,0)),IF(INDEX('Annex 4 LDNO charges'!$B$11:$B$201,MATCH($A139,'Annex 4 LDNO charges'!$A$11:$A$201,0))=0,"",INDEX('Annex 4 LDNO charges'!$B$11:$B$201,MATCH($A139,'Annex 4 LDNO charges'!$A$11:$A$201,0))))</f>
        <v/>
      </c>
      <c r="C139" s="190">
        <f>IFERROR(INDEX('Annex 1 LV, HV and UMS charges'!$C$12:$C$43,MATCH($A139,'Annex 1 LV, HV and UMS charges'!$A$12:$A$43,0)),INDEX('Annex 4 LDNO charges'!$C$11:$C$201,MATCH($A139,'Annex 4 LDNO charges'!$A$11:$A$201,0)))</f>
        <v>0</v>
      </c>
      <c r="D139" s="182"/>
      <c r="E139" s="181">
        <v>-2.4138586351194289E-2</v>
      </c>
      <c r="F139" s="2"/>
    </row>
    <row r="140" spans="1:6" ht="27.75" customHeight="1" x14ac:dyDescent="0.2">
      <c r="A140" s="165" t="s">
        <v>233</v>
      </c>
      <c r="B140" s="41" t="str">
        <f>IFERROR(INDEX('Annex 1 LV, HV and UMS charges'!$B$12:$B$43,MATCH($A140,'Annex 1 LV, HV and UMS charges'!$A$12:$A$43,0)),IF(INDEX('Annex 4 LDNO charges'!$B$11:$B$201,MATCH($A140,'Annex 4 LDNO charges'!$A$11:$A$201,0))=0,"",INDEX('Annex 4 LDNO charges'!$B$11:$B$201,MATCH($A140,'Annex 4 LDNO charges'!$A$11:$A$201,0))))</f>
        <v/>
      </c>
      <c r="C140" s="190">
        <f>IFERROR(INDEX('Annex 1 LV, HV and UMS charges'!$C$12:$C$43,MATCH($A140,'Annex 1 LV, HV and UMS charges'!$A$12:$A$43,0)),INDEX('Annex 4 LDNO charges'!$C$11:$C$201,MATCH($A140,'Annex 4 LDNO charges'!$A$11:$A$201,0)))</f>
        <v>0</v>
      </c>
      <c r="D140" s="182"/>
      <c r="E140" s="181">
        <v>-2.4138586351194289E-2</v>
      </c>
      <c r="F140" s="2"/>
    </row>
    <row r="141" spans="1:6" ht="27.75" customHeight="1" x14ac:dyDescent="0.2">
      <c r="A141" s="165" t="s">
        <v>234</v>
      </c>
      <c r="B141" s="41" t="str">
        <f>IFERROR(INDEX('Annex 1 LV, HV and UMS charges'!$B$12:$B$43,MATCH($A141,'Annex 1 LV, HV and UMS charges'!$A$12:$A$43,0)),IF(INDEX('Annex 4 LDNO charges'!$B$11:$B$201,MATCH($A141,'Annex 4 LDNO charges'!$A$11:$A$201,0))=0,"",INDEX('Annex 4 LDNO charges'!$B$11:$B$201,MATCH($A141,'Annex 4 LDNO charges'!$A$11:$A$201,0))))</f>
        <v/>
      </c>
      <c r="C141" s="190">
        <f>IFERROR(INDEX('Annex 1 LV, HV and UMS charges'!$C$12:$C$43,MATCH($A141,'Annex 1 LV, HV and UMS charges'!$A$12:$A$43,0)),INDEX('Annex 4 LDNO charges'!$C$11:$C$201,MATCH($A141,'Annex 4 LDNO charges'!$A$11:$A$201,0)))</f>
        <v>0</v>
      </c>
      <c r="D141" s="182"/>
      <c r="E141" s="181">
        <v>-2.4138586351194289E-2</v>
      </c>
      <c r="F141" s="2"/>
    </row>
    <row r="142" spans="1:6" ht="27.75" customHeight="1" x14ac:dyDescent="0.2">
      <c r="A142" s="165" t="s">
        <v>685</v>
      </c>
      <c r="B142" s="41" t="str">
        <f>IFERROR(INDEX('Annex 1 LV, HV and UMS charges'!$B$12:$B$43,MATCH($A142,'Annex 1 LV, HV and UMS charges'!$A$12:$A$43,0)),IF(INDEX('Annex 4 LDNO charges'!$B$11:$B$201,MATCH($A142,'Annex 4 LDNO charges'!$A$11:$A$201,0))=0,"",INDEX('Annex 4 LDNO charges'!$B$11:$B$201,MATCH($A142,'Annex 4 LDNO charges'!$A$11:$A$201,0))))</f>
        <v/>
      </c>
      <c r="C142" s="190" t="str">
        <f>IFERROR(INDEX('Annex 1 LV, HV and UMS charges'!$C$12:$C$43,MATCH($A142,'Annex 1 LV, HV and UMS charges'!$A$12:$A$43,0)),INDEX('Annex 4 LDNO charges'!$C$11:$C$201,MATCH($A142,'Annex 4 LDNO charges'!$A$11:$A$201,0)))</f>
        <v>0, 1, 2</v>
      </c>
      <c r="D142" s="181"/>
      <c r="E142" s="181">
        <v>-2.4138586351194289E-2</v>
      </c>
      <c r="F142" s="2"/>
    </row>
    <row r="143" spans="1:6" ht="27.75" customHeight="1" x14ac:dyDescent="0.2">
      <c r="A143" s="165" t="s">
        <v>687</v>
      </c>
      <c r="B143" s="41" t="str">
        <f>IFERROR(INDEX('Annex 1 LV, HV and UMS charges'!$B$12:$B$43,MATCH($A143,'Annex 1 LV, HV and UMS charges'!$A$12:$A$43,0)),IF(INDEX('Annex 4 LDNO charges'!$B$11:$B$201,MATCH($A143,'Annex 4 LDNO charges'!$A$11:$A$201,0))=0,"",INDEX('Annex 4 LDNO charges'!$B$11:$B$201,MATCH($A143,'Annex 4 LDNO charges'!$A$11:$A$201,0))))</f>
        <v/>
      </c>
      <c r="C143" s="190" t="str">
        <f>IFERROR(INDEX('Annex 1 LV, HV and UMS charges'!$C$12:$C$43,MATCH($A143,'Annex 1 LV, HV and UMS charges'!$A$12:$A$43,0)),INDEX('Annex 4 LDNO charges'!$C$11:$C$201,MATCH($A143,'Annex 4 LDNO charges'!$A$11:$A$201,0)))</f>
        <v>0, 3, 4, 5-8</v>
      </c>
      <c r="D143" s="182"/>
      <c r="E143" s="181">
        <v>-2.4138586351194289E-2</v>
      </c>
      <c r="F143" s="2"/>
    </row>
    <row r="144" spans="1:6" ht="27.75" customHeight="1" x14ac:dyDescent="0.2">
      <c r="A144" s="165" t="s">
        <v>688</v>
      </c>
      <c r="B144" s="41" t="str">
        <f>IFERROR(INDEX('Annex 1 LV, HV and UMS charges'!$B$12:$B$43,MATCH($A144,'Annex 1 LV, HV and UMS charges'!$A$12:$A$43,0)),IF(INDEX('Annex 4 LDNO charges'!$B$11:$B$201,MATCH($A144,'Annex 4 LDNO charges'!$A$11:$A$201,0))=0,"",INDEX('Annex 4 LDNO charges'!$B$11:$B$201,MATCH($A144,'Annex 4 LDNO charges'!$A$11:$A$201,0))))</f>
        <v/>
      </c>
      <c r="C144" s="190" t="str">
        <f>IFERROR(INDEX('Annex 1 LV, HV and UMS charges'!$C$12:$C$43,MATCH($A144,'Annex 1 LV, HV and UMS charges'!$A$12:$A$43,0)),INDEX('Annex 4 LDNO charges'!$C$11:$C$201,MATCH($A144,'Annex 4 LDNO charges'!$A$11:$A$201,0)))</f>
        <v>0, 3, 4, 5-8</v>
      </c>
      <c r="D144" s="182"/>
      <c r="E144" s="181">
        <v>-2.4138586351194289E-2</v>
      </c>
      <c r="F144" s="2"/>
    </row>
    <row r="145" spans="1:6" ht="27.75" customHeight="1" x14ac:dyDescent="0.2">
      <c r="A145" s="165" t="s">
        <v>689</v>
      </c>
      <c r="B145" s="41" t="str">
        <f>IFERROR(INDEX('Annex 1 LV, HV and UMS charges'!$B$12:$B$43,MATCH($A145,'Annex 1 LV, HV and UMS charges'!$A$12:$A$43,0)),IF(INDEX('Annex 4 LDNO charges'!$B$11:$B$201,MATCH($A145,'Annex 4 LDNO charges'!$A$11:$A$201,0))=0,"",INDEX('Annex 4 LDNO charges'!$B$11:$B$201,MATCH($A145,'Annex 4 LDNO charges'!$A$11:$A$201,0))))</f>
        <v/>
      </c>
      <c r="C145" s="190" t="str">
        <f>IFERROR(INDEX('Annex 1 LV, HV and UMS charges'!$C$12:$C$43,MATCH($A145,'Annex 1 LV, HV and UMS charges'!$A$12:$A$43,0)),INDEX('Annex 4 LDNO charges'!$C$11:$C$201,MATCH($A145,'Annex 4 LDNO charges'!$A$11:$A$201,0)))</f>
        <v>0, 3, 4, 5-8</v>
      </c>
      <c r="D145" s="182"/>
      <c r="E145" s="181">
        <v>-2.4138586351194289E-2</v>
      </c>
      <c r="F145" s="2"/>
    </row>
    <row r="146" spans="1:6" ht="27.75" customHeight="1" x14ac:dyDescent="0.2">
      <c r="A146" s="165" t="s">
        <v>690</v>
      </c>
      <c r="B146" s="41" t="str">
        <f>IFERROR(INDEX('Annex 1 LV, HV and UMS charges'!$B$12:$B$43,MATCH($A146,'Annex 1 LV, HV and UMS charges'!$A$12:$A$43,0)),IF(INDEX('Annex 4 LDNO charges'!$B$11:$B$201,MATCH($A146,'Annex 4 LDNO charges'!$A$11:$A$201,0))=0,"",INDEX('Annex 4 LDNO charges'!$B$11:$B$201,MATCH($A146,'Annex 4 LDNO charges'!$A$11:$A$201,0))))</f>
        <v/>
      </c>
      <c r="C146" s="190" t="str">
        <f>IFERROR(INDEX('Annex 1 LV, HV and UMS charges'!$C$12:$C$43,MATCH($A146,'Annex 1 LV, HV and UMS charges'!$A$12:$A$43,0)),INDEX('Annex 4 LDNO charges'!$C$11:$C$201,MATCH($A146,'Annex 4 LDNO charges'!$A$11:$A$201,0)))</f>
        <v>0, 3, 4, 5-8</v>
      </c>
      <c r="D146" s="182"/>
      <c r="E146" s="181">
        <v>-2.4138586351194289E-2</v>
      </c>
      <c r="F146" s="2"/>
    </row>
    <row r="147" spans="1:6" ht="27.75" customHeight="1" x14ac:dyDescent="0.2">
      <c r="A147" s="165" t="s">
        <v>691</v>
      </c>
      <c r="B147" s="41" t="str">
        <f>IFERROR(INDEX('Annex 1 LV, HV and UMS charges'!$B$12:$B$43,MATCH($A147,'Annex 1 LV, HV and UMS charges'!$A$12:$A$43,0)),IF(INDEX('Annex 4 LDNO charges'!$B$11:$B$201,MATCH($A147,'Annex 4 LDNO charges'!$A$11:$A$201,0))=0,"",INDEX('Annex 4 LDNO charges'!$B$11:$B$201,MATCH($A147,'Annex 4 LDNO charges'!$A$11:$A$201,0))))</f>
        <v/>
      </c>
      <c r="C147" s="190" t="str">
        <f>IFERROR(INDEX('Annex 1 LV, HV and UMS charges'!$C$12:$C$43,MATCH($A147,'Annex 1 LV, HV and UMS charges'!$A$12:$A$43,0)),INDEX('Annex 4 LDNO charges'!$C$11:$C$201,MATCH($A147,'Annex 4 LDNO charges'!$A$11:$A$201,0)))</f>
        <v>0, 3, 4, 5-8</v>
      </c>
      <c r="D147" s="182"/>
      <c r="E147" s="181">
        <v>-2.4138586351194289E-2</v>
      </c>
      <c r="F147" s="2"/>
    </row>
    <row r="148" spans="1:6" ht="27.75" customHeight="1" x14ac:dyDescent="0.2">
      <c r="A148" s="165" t="s">
        <v>242</v>
      </c>
      <c r="B148" s="41" t="str">
        <f>IFERROR(INDEX('Annex 1 LV, HV and UMS charges'!$B$12:$B$43,MATCH($A148,'Annex 1 LV, HV and UMS charges'!$A$12:$A$43,0)),IF(INDEX('Annex 4 LDNO charges'!$B$11:$B$201,MATCH($A148,'Annex 4 LDNO charges'!$A$11:$A$201,0))=0,"",INDEX('Annex 4 LDNO charges'!$B$11:$B$201,MATCH($A148,'Annex 4 LDNO charges'!$A$11:$A$201,0))))</f>
        <v/>
      </c>
      <c r="C148" s="190">
        <f>IFERROR(INDEX('Annex 1 LV, HV and UMS charges'!$C$12:$C$43,MATCH($A148,'Annex 1 LV, HV and UMS charges'!$A$12:$A$43,0)),INDEX('Annex 4 LDNO charges'!$C$11:$C$201,MATCH($A148,'Annex 4 LDNO charges'!$A$11:$A$201,0)))</f>
        <v>0</v>
      </c>
      <c r="D148" s="182"/>
      <c r="E148" s="181">
        <v>-2.4138586351194289E-2</v>
      </c>
      <c r="F148" s="2"/>
    </row>
    <row r="149" spans="1:6" ht="27.75" customHeight="1" x14ac:dyDescent="0.2">
      <c r="A149" s="165" t="s">
        <v>243</v>
      </c>
      <c r="B149" s="41" t="str">
        <f>IFERROR(INDEX('Annex 1 LV, HV and UMS charges'!$B$12:$B$43,MATCH($A149,'Annex 1 LV, HV and UMS charges'!$A$12:$A$43,0)),IF(INDEX('Annex 4 LDNO charges'!$B$11:$B$201,MATCH($A149,'Annex 4 LDNO charges'!$A$11:$A$201,0))=0,"",INDEX('Annex 4 LDNO charges'!$B$11:$B$201,MATCH($A149,'Annex 4 LDNO charges'!$A$11:$A$201,0))))</f>
        <v/>
      </c>
      <c r="C149" s="190">
        <f>IFERROR(INDEX('Annex 1 LV, HV and UMS charges'!$C$12:$C$43,MATCH($A149,'Annex 1 LV, HV and UMS charges'!$A$12:$A$43,0)),INDEX('Annex 4 LDNO charges'!$C$11:$C$201,MATCH($A149,'Annex 4 LDNO charges'!$A$11:$A$201,0)))</f>
        <v>0</v>
      </c>
      <c r="D149" s="182"/>
      <c r="E149" s="181">
        <v>-2.4138586351194289E-2</v>
      </c>
      <c r="F149" s="2"/>
    </row>
    <row r="150" spans="1:6" ht="27.75" customHeight="1" x14ac:dyDescent="0.2">
      <c r="A150" s="165" t="s">
        <v>244</v>
      </c>
      <c r="B150" s="41" t="str">
        <f>IFERROR(INDEX('Annex 1 LV, HV and UMS charges'!$B$12:$B$43,MATCH($A150,'Annex 1 LV, HV and UMS charges'!$A$12:$A$43,0)),IF(INDEX('Annex 4 LDNO charges'!$B$11:$B$201,MATCH($A150,'Annex 4 LDNO charges'!$A$11:$A$201,0))=0,"",INDEX('Annex 4 LDNO charges'!$B$11:$B$201,MATCH($A150,'Annex 4 LDNO charges'!$A$11:$A$201,0))))</f>
        <v/>
      </c>
      <c r="C150" s="190">
        <f>IFERROR(INDEX('Annex 1 LV, HV and UMS charges'!$C$12:$C$43,MATCH($A150,'Annex 1 LV, HV and UMS charges'!$A$12:$A$43,0)),INDEX('Annex 4 LDNO charges'!$C$11:$C$201,MATCH($A150,'Annex 4 LDNO charges'!$A$11:$A$201,0)))</f>
        <v>0</v>
      </c>
      <c r="D150" s="182"/>
      <c r="E150" s="181">
        <v>-2.4138586351194289E-2</v>
      </c>
      <c r="F150" s="2"/>
    </row>
    <row r="151" spans="1:6" ht="27.75" customHeight="1" x14ac:dyDescent="0.2">
      <c r="A151" s="165" t="s">
        <v>245</v>
      </c>
      <c r="B151" s="41" t="str">
        <f>IFERROR(INDEX('Annex 1 LV, HV and UMS charges'!$B$12:$B$43,MATCH($A151,'Annex 1 LV, HV and UMS charges'!$A$12:$A$43,0)),IF(INDEX('Annex 4 LDNO charges'!$B$11:$B$201,MATCH($A151,'Annex 4 LDNO charges'!$A$11:$A$201,0))=0,"",INDEX('Annex 4 LDNO charges'!$B$11:$B$201,MATCH($A151,'Annex 4 LDNO charges'!$A$11:$A$201,0))))</f>
        <v/>
      </c>
      <c r="C151" s="190">
        <f>IFERROR(INDEX('Annex 1 LV, HV and UMS charges'!$C$12:$C$43,MATCH($A151,'Annex 1 LV, HV and UMS charges'!$A$12:$A$43,0)),INDEX('Annex 4 LDNO charges'!$C$11:$C$201,MATCH($A151,'Annex 4 LDNO charges'!$A$11:$A$201,0)))</f>
        <v>0</v>
      </c>
      <c r="D151" s="182"/>
      <c r="E151" s="181">
        <v>-2.4138586351194289E-2</v>
      </c>
      <c r="F151" s="2"/>
    </row>
    <row r="152" spans="1:6" ht="27.75" customHeight="1" x14ac:dyDescent="0.2">
      <c r="A152" s="165" t="s">
        <v>246</v>
      </c>
      <c r="B152" s="41" t="str">
        <f>IFERROR(INDEX('Annex 1 LV, HV and UMS charges'!$B$12:$B$43,MATCH($A152,'Annex 1 LV, HV and UMS charges'!$A$12:$A$43,0)),IF(INDEX('Annex 4 LDNO charges'!$B$11:$B$201,MATCH($A152,'Annex 4 LDNO charges'!$A$11:$A$201,0))=0,"",INDEX('Annex 4 LDNO charges'!$B$11:$B$201,MATCH($A152,'Annex 4 LDNO charges'!$A$11:$A$201,0))))</f>
        <v/>
      </c>
      <c r="C152" s="190">
        <f>IFERROR(INDEX('Annex 1 LV, HV and UMS charges'!$C$12:$C$43,MATCH($A152,'Annex 1 LV, HV and UMS charges'!$A$12:$A$43,0)),INDEX('Annex 4 LDNO charges'!$C$11:$C$201,MATCH($A152,'Annex 4 LDNO charges'!$A$11:$A$201,0)))</f>
        <v>0</v>
      </c>
      <c r="D152" s="182"/>
      <c r="E152" s="181">
        <v>-2.4138586351194289E-2</v>
      </c>
      <c r="F152" s="2"/>
    </row>
    <row r="153" spans="1:6" ht="27.75" customHeight="1" x14ac:dyDescent="0.2">
      <c r="A153" s="165" t="s">
        <v>247</v>
      </c>
      <c r="B153" s="41" t="str">
        <f>IFERROR(INDEX('Annex 1 LV, HV and UMS charges'!$B$12:$B$43,MATCH($A153,'Annex 1 LV, HV and UMS charges'!$A$12:$A$43,0)),IF(INDEX('Annex 4 LDNO charges'!$B$11:$B$201,MATCH($A153,'Annex 4 LDNO charges'!$A$11:$A$201,0))=0,"",INDEX('Annex 4 LDNO charges'!$B$11:$B$201,MATCH($A153,'Annex 4 LDNO charges'!$A$11:$A$201,0))))</f>
        <v/>
      </c>
      <c r="C153" s="190">
        <f>IFERROR(INDEX('Annex 1 LV, HV and UMS charges'!$C$12:$C$43,MATCH($A153,'Annex 1 LV, HV and UMS charges'!$A$12:$A$43,0)),INDEX('Annex 4 LDNO charges'!$C$11:$C$201,MATCH($A153,'Annex 4 LDNO charges'!$A$11:$A$201,0)))</f>
        <v>0</v>
      </c>
      <c r="D153" s="182"/>
      <c r="E153" s="181">
        <v>-2.4138586351194289E-2</v>
      </c>
      <c r="F153" s="2"/>
    </row>
    <row r="154" spans="1:6" ht="27.75" customHeight="1" x14ac:dyDescent="0.2">
      <c r="A154" s="165" t="s">
        <v>248</v>
      </c>
      <c r="B154" s="41" t="str">
        <f>IFERROR(INDEX('Annex 1 LV, HV and UMS charges'!$B$12:$B$43,MATCH($A154,'Annex 1 LV, HV and UMS charges'!$A$12:$A$43,0)),IF(INDEX('Annex 4 LDNO charges'!$B$11:$B$201,MATCH($A154,'Annex 4 LDNO charges'!$A$11:$A$201,0))=0,"",INDEX('Annex 4 LDNO charges'!$B$11:$B$201,MATCH($A154,'Annex 4 LDNO charges'!$A$11:$A$201,0))))</f>
        <v/>
      </c>
      <c r="C154" s="190">
        <f>IFERROR(INDEX('Annex 1 LV, HV and UMS charges'!$C$12:$C$43,MATCH($A154,'Annex 1 LV, HV and UMS charges'!$A$12:$A$43,0)),INDEX('Annex 4 LDNO charges'!$C$11:$C$201,MATCH($A154,'Annex 4 LDNO charges'!$A$11:$A$201,0)))</f>
        <v>0</v>
      </c>
      <c r="D154" s="182"/>
      <c r="E154" s="181">
        <v>-2.4138586351194289E-2</v>
      </c>
      <c r="F154" s="2"/>
    </row>
    <row r="155" spans="1:6" ht="27.75" customHeight="1" x14ac:dyDescent="0.2">
      <c r="A155" s="165" t="s">
        <v>249</v>
      </c>
      <c r="B155" s="41" t="str">
        <f>IFERROR(INDEX('Annex 1 LV, HV and UMS charges'!$B$12:$B$43,MATCH($A155,'Annex 1 LV, HV and UMS charges'!$A$12:$A$43,0)),IF(INDEX('Annex 4 LDNO charges'!$B$11:$B$201,MATCH($A155,'Annex 4 LDNO charges'!$A$11:$A$201,0))=0,"",INDEX('Annex 4 LDNO charges'!$B$11:$B$201,MATCH($A155,'Annex 4 LDNO charges'!$A$11:$A$201,0))))</f>
        <v/>
      </c>
      <c r="C155" s="190">
        <f>IFERROR(INDEX('Annex 1 LV, HV and UMS charges'!$C$12:$C$43,MATCH($A155,'Annex 1 LV, HV and UMS charges'!$A$12:$A$43,0)),INDEX('Annex 4 LDNO charges'!$C$11:$C$201,MATCH($A155,'Annex 4 LDNO charges'!$A$11:$A$201,0)))</f>
        <v>0</v>
      </c>
      <c r="D155" s="182"/>
      <c r="E155" s="181">
        <v>-2.4138586351194289E-2</v>
      </c>
      <c r="F155" s="2"/>
    </row>
    <row r="156" spans="1:6" ht="27.75" customHeight="1" x14ac:dyDescent="0.2">
      <c r="A156" s="165" t="s">
        <v>250</v>
      </c>
      <c r="B156" s="41" t="str">
        <f>IFERROR(INDEX('Annex 1 LV, HV and UMS charges'!$B$12:$B$43,MATCH($A156,'Annex 1 LV, HV and UMS charges'!$A$12:$A$43,0)),IF(INDEX('Annex 4 LDNO charges'!$B$11:$B$201,MATCH($A156,'Annex 4 LDNO charges'!$A$11:$A$201,0))=0,"",INDEX('Annex 4 LDNO charges'!$B$11:$B$201,MATCH($A156,'Annex 4 LDNO charges'!$A$11:$A$201,0))))</f>
        <v/>
      </c>
      <c r="C156" s="190">
        <f>IFERROR(INDEX('Annex 1 LV, HV and UMS charges'!$C$12:$C$43,MATCH($A156,'Annex 1 LV, HV and UMS charges'!$A$12:$A$43,0)),INDEX('Annex 4 LDNO charges'!$C$11:$C$201,MATCH($A156,'Annex 4 LDNO charges'!$A$11:$A$201,0)))</f>
        <v>0</v>
      </c>
      <c r="D156" s="182"/>
      <c r="E156" s="181">
        <v>-2.4138586351194289E-2</v>
      </c>
      <c r="F156" s="2"/>
    </row>
    <row r="157" spans="1:6" ht="27.75" customHeight="1" x14ac:dyDescent="0.2">
      <c r="A157" s="165" t="s">
        <v>251</v>
      </c>
      <c r="B157" s="41" t="str">
        <f>IFERROR(INDEX('Annex 1 LV, HV and UMS charges'!$B$12:$B$43,MATCH($A157,'Annex 1 LV, HV and UMS charges'!$A$12:$A$43,0)),IF(INDEX('Annex 4 LDNO charges'!$B$11:$B$201,MATCH($A157,'Annex 4 LDNO charges'!$A$11:$A$201,0))=0,"",INDEX('Annex 4 LDNO charges'!$B$11:$B$201,MATCH($A157,'Annex 4 LDNO charges'!$A$11:$A$201,0))))</f>
        <v/>
      </c>
      <c r="C157" s="190">
        <f>IFERROR(INDEX('Annex 1 LV, HV and UMS charges'!$C$12:$C$43,MATCH($A157,'Annex 1 LV, HV and UMS charges'!$A$12:$A$43,0)),INDEX('Annex 4 LDNO charges'!$C$11:$C$201,MATCH($A157,'Annex 4 LDNO charges'!$A$11:$A$201,0)))</f>
        <v>0</v>
      </c>
      <c r="D157" s="182"/>
      <c r="E157" s="181">
        <v>-2.4138586351194289E-2</v>
      </c>
      <c r="F157" s="2"/>
    </row>
    <row r="158" spans="1:6" ht="27.75" customHeight="1" x14ac:dyDescent="0.2">
      <c r="A158" s="165" t="s">
        <v>252</v>
      </c>
      <c r="B158" s="41" t="str">
        <f>IFERROR(INDEX('Annex 1 LV, HV and UMS charges'!$B$12:$B$43,MATCH($A158,'Annex 1 LV, HV and UMS charges'!$A$12:$A$43,0)),IF(INDEX('Annex 4 LDNO charges'!$B$11:$B$201,MATCH($A158,'Annex 4 LDNO charges'!$A$11:$A$201,0))=0,"",INDEX('Annex 4 LDNO charges'!$B$11:$B$201,MATCH($A158,'Annex 4 LDNO charges'!$A$11:$A$201,0))))</f>
        <v/>
      </c>
      <c r="C158" s="190">
        <f>IFERROR(INDEX('Annex 1 LV, HV and UMS charges'!$C$12:$C$43,MATCH($A158,'Annex 1 LV, HV and UMS charges'!$A$12:$A$43,0)),INDEX('Annex 4 LDNO charges'!$C$11:$C$201,MATCH($A158,'Annex 4 LDNO charges'!$A$11:$A$201,0)))</f>
        <v>0</v>
      </c>
      <c r="D158" s="182"/>
      <c r="E158" s="181">
        <v>-2.4138586351194289E-2</v>
      </c>
      <c r="F158" s="2"/>
    </row>
    <row r="159" spans="1:6" ht="27.75" customHeight="1" x14ac:dyDescent="0.2">
      <c r="A159" s="165" t="s">
        <v>253</v>
      </c>
      <c r="B159" s="41" t="str">
        <f>IFERROR(INDEX('Annex 1 LV, HV and UMS charges'!$B$12:$B$43,MATCH($A159,'Annex 1 LV, HV and UMS charges'!$A$12:$A$43,0)),IF(INDEX('Annex 4 LDNO charges'!$B$11:$B$201,MATCH($A159,'Annex 4 LDNO charges'!$A$11:$A$201,0))=0,"",INDEX('Annex 4 LDNO charges'!$B$11:$B$201,MATCH($A159,'Annex 4 LDNO charges'!$A$11:$A$201,0))))</f>
        <v/>
      </c>
      <c r="C159" s="190">
        <f>IFERROR(INDEX('Annex 1 LV, HV and UMS charges'!$C$12:$C$43,MATCH($A159,'Annex 1 LV, HV and UMS charges'!$A$12:$A$43,0)),INDEX('Annex 4 LDNO charges'!$C$11:$C$201,MATCH($A159,'Annex 4 LDNO charges'!$A$11:$A$201,0)))</f>
        <v>0</v>
      </c>
      <c r="D159" s="182"/>
      <c r="E159" s="181">
        <v>-2.4138586351194289E-2</v>
      </c>
      <c r="F159" s="2"/>
    </row>
    <row r="160" spans="1:6" ht="27.75" customHeight="1" x14ac:dyDescent="0.2">
      <c r="A160" s="165" t="s">
        <v>254</v>
      </c>
      <c r="B160" s="41" t="str">
        <f>IFERROR(INDEX('Annex 1 LV, HV and UMS charges'!$B$12:$B$43,MATCH($A160,'Annex 1 LV, HV and UMS charges'!$A$12:$A$43,0)),IF(INDEX('Annex 4 LDNO charges'!$B$11:$B$201,MATCH($A160,'Annex 4 LDNO charges'!$A$11:$A$201,0))=0,"",INDEX('Annex 4 LDNO charges'!$B$11:$B$201,MATCH($A160,'Annex 4 LDNO charges'!$A$11:$A$201,0))))</f>
        <v/>
      </c>
      <c r="C160" s="190">
        <f>IFERROR(INDEX('Annex 1 LV, HV and UMS charges'!$C$12:$C$43,MATCH($A160,'Annex 1 LV, HV and UMS charges'!$A$12:$A$43,0)),INDEX('Annex 4 LDNO charges'!$C$11:$C$201,MATCH($A160,'Annex 4 LDNO charges'!$A$11:$A$201,0)))</f>
        <v>0</v>
      </c>
      <c r="D160" s="182"/>
      <c r="E160" s="181">
        <v>-2.4138586351194289E-2</v>
      </c>
      <c r="F160" s="2"/>
    </row>
    <row r="161" spans="1:6" ht="27.75" customHeight="1" x14ac:dyDescent="0.2">
      <c r="A161" s="165" t="s">
        <v>255</v>
      </c>
      <c r="B161" s="41" t="str">
        <f>IFERROR(INDEX('Annex 1 LV, HV and UMS charges'!$B$12:$B$43,MATCH($A161,'Annex 1 LV, HV and UMS charges'!$A$12:$A$43,0)),IF(INDEX('Annex 4 LDNO charges'!$B$11:$B$201,MATCH($A161,'Annex 4 LDNO charges'!$A$11:$A$201,0))=0,"",INDEX('Annex 4 LDNO charges'!$B$11:$B$201,MATCH($A161,'Annex 4 LDNO charges'!$A$11:$A$201,0))))</f>
        <v/>
      </c>
      <c r="C161" s="190">
        <f>IFERROR(INDEX('Annex 1 LV, HV and UMS charges'!$C$12:$C$43,MATCH($A161,'Annex 1 LV, HV and UMS charges'!$A$12:$A$43,0)),INDEX('Annex 4 LDNO charges'!$C$11:$C$201,MATCH($A161,'Annex 4 LDNO charges'!$A$11:$A$201,0)))</f>
        <v>0</v>
      </c>
      <c r="D161" s="182"/>
      <c r="E161" s="181">
        <v>-2.4138586351194289E-2</v>
      </c>
      <c r="F161" s="2"/>
    </row>
    <row r="162" spans="1:6" ht="27.75" customHeight="1" x14ac:dyDescent="0.2">
      <c r="A162" s="165" t="s">
        <v>256</v>
      </c>
      <c r="B162" s="41" t="str">
        <f>IFERROR(INDEX('Annex 1 LV, HV and UMS charges'!$B$12:$B$43,MATCH($A162,'Annex 1 LV, HV and UMS charges'!$A$12:$A$43,0)),IF(INDEX('Annex 4 LDNO charges'!$B$11:$B$201,MATCH($A162,'Annex 4 LDNO charges'!$A$11:$A$201,0))=0,"",INDEX('Annex 4 LDNO charges'!$B$11:$B$201,MATCH($A162,'Annex 4 LDNO charges'!$A$11:$A$201,0))))</f>
        <v/>
      </c>
      <c r="C162" s="190">
        <f>IFERROR(INDEX('Annex 1 LV, HV and UMS charges'!$C$12:$C$43,MATCH($A162,'Annex 1 LV, HV and UMS charges'!$A$12:$A$43,0)),INDEX('Annex 4 LDNO charges'!$C$11:$C$201,MATCH($A162,'Annex 4 LDNO charges'!$A$11:$A$201,0)))</f>
        <v>0</v>
      </c>
      <c r="D162" s="182"/>
      <c r="E162" s="181">
        <v>-2.4138586351194289E-2</v>
      </c>
      <c r="F162" s="2"/>
    </row>
    <row r="163" spans="1:6" ht="27.75" customHeight="1" x14ac:dyDescent="0.2">
      <c r="A163" s="2" t="s">
        <v>785</v>
      </c>
      <c r="B163" s="2"/>
      <c r="C163" s="3"/>
    </row>
    <row r="164" spans="1:6" ht="27.75" customHeight="1" x14ac:dyDescent="0.2">
      <c r="A164" s="2" t="s">
        <v>786</v>
      </c>
      <c r="B164" s="2"/>
      <c r="C164" s="3"/>
    </row>
  </sheetData>
  <mergeCells count="2">
    <mergeCell ref="A2:F2"/>
    <mergeCell ref="B1:C1"/>
  </mergeCells>
  <hyperlinks>
    <hyperlink ref="A1" location="Overview!A1" display="Back to Overview" xr:uid="{00000000-0004-0000-0900-000000000000}"/>
  </hyperlinks>
  <pageMargins left="0.39370078740157483" right="0.39370078740157483" top="0.78740157480314965" bottom="0.59055118110236227" header="0.39370078740157483" footer="0.39370078740157483"/>
  <pageSetup paperSize="9" scale="77" fitToHeight="0" orientation="portrait" r:id="rId1"/>
  <headerFooter differentFirst="1" scaleWithDoc="0">
    <oddHeader xml:space="preserve">&amp;L&amp;"Arial,Bold"
</oddHeader>
    <oddFooter>&amp;R&amp;P of &amp;N&amp;L&amp;1#&amp;"Arial"&amp;6&amp;K737373Confidentiality: C1 - Public</oddFooter>
    <firstHeader>&amp;L
Annex 7 - Schedule of Charges to recover Excess Supplier of Last Resort pass-through costs</firstHeader>
    <firstFooter>&amp;R&amp;P of &amp;N&amp;L&amp;1#&amp;"Arial"&amp;6&amp;K737373Confidentiality: C1 - Public</firstFooter>
  </headerFooter>
  <rowBreaks count="4" manualBreakCount="4">
    <brk id="35" max="5" man="1"/>
    <brk id="68" max="5" man="1"/>
    <brk id="101" max="5" man="1"/>
    <brk id="134" max="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4"/>
  <sheetViews>
    <sheetView zoomScale="85" zoomScaleNormal="85" zoomScaleSheetLayoutView="100" workbookViewId="0">
      <selection activeCell="B7" sqref="B7"/>
    </sheetView>
  </sheetViews>
  <sheetFormatPr defaultRowHeight="27.75" customHeight="1" x14ac:dyDescent="0.2"/>
  <cols>
    <col min="1" max="1" width="29.85546875" style="2" customWidth="1"/>
    <col min="2" max="2" width="48.5703125" style="2" customWidth="1"/>
    <col min="3" max="4" width="23.7109375" style="3" customWidth="1"/>
    <col min="5" max="5" width="15.5703125" style="2" customWidth="1"/>
    <col min="6" max="16384" width="9.140625" style="2"/>
  </cols>
  <sheetData>
    <row r="1" spans="1:7" ht="27.75" customHeight="1" x14ac:dyDescent="0.2">
      <c r="A1" s="192" t="s">
        <v>31</v>
      </c>
      <c r="B1" s="3"/>
      <c r="C1" s="2"/>
      <c r="E1" s="8"/>
      <c r="F1" s="4"/>
      <c r="G1" s="4"/>
    </row>
    <row r="2" spans="1:7" s="9" customFormat="1" ht="22.5" customHeight="1" x14ac:dyDescent="0.2">
      <c r="A2" s="235" t="str">
        <f>Overview!B4&amp; " - Effective from "&amp;Overview!D4&amp;" - "&amp;Overview!E4&amp;" Nodal/Zonal charges"</f>
        <v>Vattenfall Networks Limited - GSP J - Effective from 1 April 2025 - Final Nodal/Zonal charges</v>
      </c>
      <c r="B2" s="236"/>
      <c r="C2" s="236"/>
      <c r="D2" s="237"/>
    </row>
    <row r="3" spans="1:7" ht="60.75" customHeight="1" x14ac:dyDescent="0.2">
      <c r="A3" s="18" t="s">
        <v>316</v>
      </c>
      <c r="B3" s="18" t="s">
        <v>317</v>
      </c>
      <c r="C3" s="18" t="s">
        <v>318</v>
      </c>
      <c r="D3" s="18" t="s">
        <v>319</v>
      </c>
    </row>
    <row r="4" spans="1:7" ht="21.75" customHeight="1" x14ac:dyDescent="0.2">
      <c r="A4" s="269" t="s">
        <v>320</v>
      </c>
      <c r="B4" s="270"/>
      <c r="C4" s="270"/>
      <c r="D4" s="271"/>
    </row>
  </sheetData>
  <sheetProtection selectLockedCells="1" selectUnlockedCells="1"/>
  <mergeCells count="2">
    <mergeCell ref="A2:D2"/>
    <mergeCell ref="A4:D4"/>
  </mergeCells>
  <phoneticPr fontId="5"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1"/>
  <headerFooter differentFirst="1" scaleWithDoc="0">
    <oddFooter>&amp;C&amp;P of &amp;N&amp;L&amp;1#&amp;"Arial"&amp;6&amp;K737373Confidentiality: C1 - Public</oddFooter>
    <firstHeader>&amp;LUn-scaled [nodal /network group] costs</firstHeader>
    <firstFooter>&amp;C&amp;P of &amp;N&amp;L&amp;1#&amp;"Arial"&amp;6&amp;K737373Confidentiality: C1 - Public</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zoomScale="90" zoomScaleNormal="90" zoomScaleSheetLayoutView="100" workbookViewId="0"/>
  </sheetViews>
  <sheetFormatPr defaultColWidth="11.5703125" defaultRowHeight="12.75" x14ac:dyDescent="0.2"/>
  <cols>
    <col min="1" max="1" width="13.85546875" style="153" customWidth="1"/>
    <col min="2" max="2" width="37.42578125" style="153" bestFit="1" customWidth="1"/>
    <col min="3" max="3" width="19" style="154" customWidth="1"/>
    <col min="4" max="4" width="5.28515625" style="153" bestFit="1" customWidth="1"/>
    <col min="5" max="5" width="4.7109375" style="153" customWidth="1"/>
    <col min="6" max="6" width="29.140625" style="153" bestFit="1" customWidth="1"/>
    <col min="7" max="7" width="11.5703125" style="153"/>
    <col min="8" max="8" width="64.5703125" style="153" bestFit="1" customWidth="1"/>
    <col min="9" max="16384" width="11.5703125" style="153"/>
  </cols>
  <sheetData>
    <row r="1" spans="1:8" ht="26.25" customHeight="1" x14ac:dyDescent="0.35">
      <c r="A1" s="156" t="s">
        <v>31</v>
      </c>
      <c r="H1" s="155"/>
    </row>
    <row r="2" spans="1:8" ht="12.75" customHeight="1" x14ac:dyDescent="0.2">
      <c r="A2" s="156"/>
    </row>
    <row r="3" spans="1:8" ht="12.75" customHeight="1" x14ac:dyDescent="0.2">
      <c r="A3" s="156"/>
    </row>
    <row r="4" spans="1:8" ht="12.75" customHeight="1" x14ac:dyDescent="0.2">
      <c r="A4" s="156"/>
    </row>
    <row r="5" spans="1:8" ht="12.75" customHeight="1" x14ac:dyDescent="0.2">
      <c r="A5" s="156"/>
    </row>
    <row r="6" spans="1:8" ht="12.75" customHeight="1" x14ac:dyDescent="0.2">
      <c r="A6" s="156"/>
    </row>
    <row r="7" spans="1:8" ht="12.75" customHeight="1" x14ac:dyDescent="0.2">
      <c r="A7" s="156"/>
    </row>
    <row r="8" spans="1:8" ht="12.75" customHeight="1" x14ac:dyDescent="0.2">
      <c r="A8" s="156"/>
    </row>
    <row r="9" spans="1:8" ht="12.75" customHeight="1" x14ac:dyDescent="0.2">
      <c r="A9" s="156"/>
    </row>
    <row r="10" spans="1:8" ht="12.75" customHeight="1" x14ac:dyDescent="0.2">
      <c r="A10" s="156"/>
    </row>
    <row r="11" spans="1:8" ht="12.75" customHeight="1" x14ac:dyDescent="0.2">
      <c r="A11" s="156"/>
    </row>
    <row r="12" spans="1:8" ht="12.75" customHeight="1" x14ac:dyDescent="0.2">
      <c r="A12" s="156"/>
    </row>
    <row r="13" spans="1:8" ht="12.75" customHeight="1" x14ac:dyDescent="0.2">
      <c r="A13" s="156"/>
    </row>
    <row r="14" spans="1:8" ht="12.75" customHeight="1" x14ac:dyDescent="0.2">
      <c r="A14" s="156"/>
    </row>
    <row r="15" spans="1:8" ht="12.75" customHeight="1" x14ac:dyDescent="0.2">
      <c r="A15" s="156"/>
    </row>
    <row r="16" spans="1:8" ht="12.75" customHeight="1" x14ac:dyDescent="0.2">
      <c r="A16" s="156"/>
    </row>
    <row r="17" spans="1:8" ht="12.75" customHeight="1" x14ac:dyDescent="0.2">
      <c r="A17" s="156"/>
    </row>
    <row r="18" spans="1:8" ht="12.75" customHeight="1" x14ac:dyDescent="0.2">
      <c r="A18" s="156"/>
    </row>
    <row r="19" spans="1:8" ht="12.75" customHeight="1" x14ac:dyDescent="0.2">
      <c r="A19" s="156"/>
    </row>
    <row r="20" spans="1:8" ht="12.75" customHeight="1" x14ac:dyDescent="0.2">
      <c r="A20" s="156"/>
    </row>
    <row r="21" spans="1:8" ht="12.75" customHeight="1" x14ac:dyDescent="0.2">
      <c r="A21" s="156"/>
    </row>
    <row r="22" spans="1:8" ht="12.75" customHeight="1" x14ac:dyDescent="0.2">
      <c r="A22" s="156"/>
    </row>
    <row r="23" spans="1:8" ht="12.75" customHeight="1" x14ac:dyDescent="0.2">
      <c r="A23" s="156"/>
    </row>
    <row r="24" spans="1:8" ht="12.75" customHeight="1" x14ac:dyDescent="0.2">
      <c r="A24" s="156"/>
    </row>
    <row r="25" spans="1:8" ht="12.75" customHeight="1" x14ac:dyDescent="0.2">
      <c r="A25" s="156"/>
    </row>
    <row r="26" spans="1:8" ht="12.75" customHeight="1" x14ac:dyDescent="0.2">
      <c r="A26" s="156"/>
    </row>
    <row r="27" spans="1:8" ht="12.75" customHeight="1" x14ac:dyDescent="0.2">
      <c r="A27" s="156"/>
    </row>
    <row r="28" spans="1:8" s="158" customFormat="1" ht="51" x14ac:dyDescent="0.2">
      <c r="A28" s="53" t="s">
        <v>321</v>
      </c>
      <c r="B28" s="53" t="s">
        <v>322</v>
      </c>
      <c r="C28" s="53" t="s">
        <v>323</v>
      </c>
      <c r="D28" s="157"/>
      <c r="E28" s="157"/>
      <c r="F28" s="53" t="s">
        <v>324</v>
      </c>
      <c r="G28" s="53" t="s">
        <v>325</v>
      </c>
      <c r="H28" s="53" t="s">
        <v>326</v>
      </c>
    </row>
    <row r="29" spans="1:8" x14ac:dyDescent="0.2">
      <c r="A29" s="163">
        <v>3</v>
      </c>
      <c r="B29" s="159" t="s">
        <v>327</v>
      </c>
      <c r="C29" s="162" t="s">
        <v>328</v>
      </c>
      <c r="F29" s="153" t="s">
        <v>329</v>
      </c>
      <c r="G29" s="160">
        <v>43626</v>
      </c>
      <c r="H29" s="153" t="s">
        <v>330</v>
      </c>
    </row>
    <row r="30" spans="1:8" x14ac:dyDescent="0.2">
      <c r="A30" s="163">
        <v>4</v>
      </c>
      <c r="B30" s="159" t="s">
        <v>327</v>
      </c>
      <c r="C30" s="162" t="s">
        <v>328</v>
      </c>
      <c r="F30" s="153" t="s">
        <v>331</v>
      </c>
      <c r="G30" s="160">
        <v>43626</v>
      </c>
      <c r="H30" s="153" t="s">
        <v>330</v>
      </c>
    </row>
    <row r="31" spans="1:8" x14ac:dyDescent="0.2">
      <c r="A31" s="163">
        <v>5</v>
      </c>
      <c r="B31" s="159" t="s">
        <v>332</v>
      </c>
      <c r="C31" s="162" t="s">
        <v>328</v>
      </c>
      <c r="F31" s="153" t="s">
        <v>333</v>
      </c>
      <c r="G31" s="160">
        <v>43626</v>
      </c>
      <c r="H31" s="153" t="s">
        <v>330</v>
      </c>
    </row>
    <row r="32" spans="1:8" x14ac:dyDescent="0.2">
      <c r="A32" s="163">
        <v>6</v>
      </c>
      <c r="B32" s="159" t="s">
        <v>334</v>
      </c>
      <c r="C32" s="162" t="s">
        <v>328</v>
      </c>
      <c r="F32" s="153" t="s">
        <v>335</v>
      </c>
      <c r="G32" s="160">
        <v>43626</v>
      </c>
      <c r="H32" s="153" t="s">
        <v>336</v>
      </c>
    </row>
    <row r="33" spans="1:8" x14ac:dyDescent="0.2">
      <c r="A33" s="163">
        <v>7</v>
      </c>
      <c r="B33" s="159" t="s">
        <v>334</v>
      </c>
      <c r="C33" s="162" t="s">
        <v>328</v>
      </c>
      <c r="G33" s="160"/>
      <c r="H33" s="161"/>
    </row>
    <row r="34" spans="1:8" x14ac:dyDescent="0.2">
      <c r="A34" s="163">
        <v>8</v>
      </c>
      <c r="B34" s="159" t="s">
        <v>334</v>
      </c>
      <c r="C34" s="162" t="s">
        <v>328</v>
      </c>
      <c r="F34" s="161"/>
      <c r="G34" s="160"/>
    </row>
    <row r="35" spans="1:8" x14ac:dyDescent="0.2">
      <c r="A35" s="163">
        <v>9</v>
      </c>
      <c r="B35" s="159" t="s">
        <v>334</v>
      </c>
      <c r="C35" s="162" t="s">
        <v>328</v>
      </c>
      <c r="G35" s="160"/>
      <c r="H35" s="161"/>
    </row>
    <row r="36" spans="1:8" x14ac:dyDescent="0.2">
      <c r="A36" s="163">
        <v>10</v>
      </c>
      <c r="B36" s="159" t="s">
        <v>334</v>
      </c>
      <c r="C36" s="162" t="s">
        <v>328</v>
      </c>
      <c r="G36" s="160"/>
      <c r="H36" s="161"/>
    </row>
    <row r="37" spans="1:8" x14ac:dyDescent="0.2">
      <c r="A37" s="163">
        <v>11</v>
      </c>
      <c r="B37" s="159" t="s">
        <v>334</v>
      </c>
      <c r="C37" s="162" t="s">
        <v>328</v>
      </c>
      <c r="G37" s="160"/>
    </row>
    <row r="38" spans="1:8" x14ac:dyDescent="0.2">
      <c r="A38" s="163">
        <v>12</v>
      </c>
      <c r="B38" s="159" t="s">
        <v>334</v>
      </c>
      <c r="C38" s="162" t="s">
        <v>328</v>
      </c>
      <c r="G38" s="160"/>
    </row>
    <row r="39" spans="1:8" x14ac:dyDescent="0.2">
      <c r="A39" s="163">
        <v>13</v>
      </c>
      <c r="B39" s="159" t="s">
        <v>337</v>
      </c>
      <c r="C39" s="162" t="s">
        <v>328</v>
      </c>
      <c r="G39" s="160"/>
    </row>
    <row r="40" spans="1:8" x14ac:dyDescent="0.2">
      <c r="A40" s="163">
        <v>15</v>
      </c>
      <c r="B40" s="159" t="s">
        <v>337</v>
      </c>
      <c r="C40" s="162" t="s">
        <v>328</v>
      </c>
      <c r="F40" s="161"/>
      <c r="G40" s="160"/>
      <c r="H40" s="161"/>
    </row>
    <row r="41" spans="1:8" x14ac:dyDescent="0.2">
      <c r="A41" s="163">
        <v>16</v>
      </c>
      <c r="B41" s="159" t="s">
        <v>338</v>
      </c>
      <c r="C41" s="162" t="s">
        <v>328</v>
      </c>
      <c r="G41" s="160"/>
      <c r="H41" s="161"/>
    </row>
    <row r="42" spans="1:8" x14ac:dyDescent="0.2">
      <c r="A42" s="163">
        <v>17</v>
      </c>
      <c r="B42" s="159" t="s">
        <v>338</v>
      </c>
      <c r="C42" s="162" t="s">
        <v>328</v>
      </c>
      <c r="G42" s="160"/>
    </row>
    <row r="43" spans="1:8" x14ac:dyDescent="0.2">
      <c r="A43" s="163">
        <v>18</v>
      </c>
      <c r="B43" s="159" t="s">
        <v>338</v>
      </c>
      <c r="C43" s="162" t="s">
        <v>328</v>
      </c>
      <c r="G43" s="160"/>
    </row>
    <row r="44" spans="1:8" x14ac:dyDescent="0.2">
      <c r="A44" s="163">
        <v>19</v>
      </c>
      <c r="B44" s="159" t="s">
        <v>338</v>
      </c>
      <c r="C44" s="162" t="s">
        <v>328</v>
      </c>
      <c r="G44" s="160"/>
    </row>
    <row r="45" spans="1:8" x14ac:dyDescent="0.2">
      <c r="A45" s="163">
        <v>20</v>
      </c>
      <c r="B45" s="159" t="s">
        <v>338</v>
      </c>
      <c r="C45" s="162" t="s">
        <v>328</v>
      </c>
      <c r="G45" s="160"/>
    </row>
    <row r="46" spans="1:8" x14ac:dyDescent="0.2">
      <c r="A46" s="163">
        <v>21</v>
      </c>
      <c r="B46" s="159" t="s">
        <v>338</v>
      </c>
      <c r="C46" s="162" t="s">
        <v>328</v>
      </c>
      <c r="G46" s="160"/>
    </row>
    <row r="47" spans="1:8" x14ac:dyDescent="0.2">
      <c r="A47" s="163">
        <v>22</v>
      </c>
      <c r="B47" s="159" t="s">
        <v>338</v>
      </c>
      <c r="C47" s="162" t="s">
        <v>328</v>
      </c>
      <c r="G47" s="160"/>
    </row>
    <row r="48" spans="1:8" x14ac:dyDescent="0.2">
      <c r="A48" s="163">
        <v>23</v>
      </c>
      <c r="B48" s="159" t="s">
        <v>339</v>
      </c>
      <c r="C48" s="162" t="s">
        <v>328</v>
      </c>
      <c r="G48" s="160"/>
    </row>
    <row r="49" spans="1:8" x14ac:dyDescent="0.2">
      <c r="A49" s="163">
        <v>24</v>
      </c>
      <c r="B49" s="159" t="s">
        <v>339</v>
      </c>
      <c r="C49" s="162" t="s">
        <v>328</v>
      </c>
      <c r="G49" s="160"/>
    </row>
    <row r="50" spans="1:8" x14ac:dyDescent="0.2">
      <c r="A50" s="163">
        <v>25</v>
      </c>
      <c r="B50" s="159" t="s">
        <v>339</v>
      </c>
      <c r="C50" s="162" t="s">
        <v>328</v>
      </c>
      <c r="G50" s="160"/>
    </row>
    <row r="51" spans="1:8" x14ac:dyDescent="0.2">
      <c r="A51" s="163">
        <v>26</v>
      </c>
      <c r="B51" s="159" t="s">
        <v>339</v>
      </c>
      <c r="C51" s="162" t="s">
        <v>328</v>
      </c>
      <c r="G51" s="160"/>
    </row>
    <row r="52" spans="1:8" x14ac:dyDescent="0.2">
      <c r="A52" s="163">
        <v>28</v>
      </c>
      <c r="B52" s="159" t="s">
        <v>339</v>
      </c>
      <c r="C52" s="162" t="s">
        <v>328</v>
      </c>
      <c r="G52" s="160"/>
    </row>
    <row r="53" spans="1:8" x14ac:dyDescent="0.2">
      <c r="A53" s="163">
        <v>29</v>
      </c>
      <c r="B53" s="159" t="s">
        <v>339</v>
      </c>
      <c r="C53" s="162" t="s">
        <v>328</v>
      </c>
      <c r="G53" s="160"/>
    </row>
    <row r="54" spans="1:8" x14ac:dyDescent="0.2">
      <c r="A54" s="163">
        <v>30</v>
      </c>
      <c r="B54" s="159" t="s">
        <v>339</v>
      </c>
      <c r="C54" s="162" t="s">
        <v>328</v>
      </c>
      <c r="G54" s="160"/>
    </row>
    <row r="55" spans="1:8" x14ac:dyDescent="0.2">
      <c r="A55" s="163">
        <v>31</v>
      </c>
      <c r="B55" s="159" t="s">
        <v>339</v>
      </c>
      <c r="C55" s="162" t="s">
        <v>328</v>
      </c>
      <c r="G55" s="160"/>
    </row>
    <row r="56" spans="1:8" x14ac:dyDescent="0.2">
      <c r="A56" s="163">
        <v>32</v>
      </c>
      <c r="B56" s="159" t="s">
        <v>339</v>
      </c>
      <c r="C56" s="162" t="s">
        <v>328</v>
      </c>
      <c r="F56" s="161"/>
      <c r="G56" s="160"/>
      <c r="H56" s="161"/>
    </row>
    <row r="57" spans="1:8" x14ac:dyDescent="0.2">
      <c r="A57" s="163">
        <v>33</v>
      </c>
      <c r="B57" s="159" t="s">
        <v>339</v>
      </c>
      <c r="C57" s="162" t="s">
        <v>328</v>
      </c>
      <c r="F57" s="161"/>
      <c r="G57" s="160"/>
      <c r="H57" s="161"/>
    </row>
    <row r="58" spans="1:8" x14ac:dyDescent="0.2">
      <c r="A58" s="163">
        <v>34</v>
      </c>
      <c r="B58" s="159" t="s">
        <v>339</v>
      </c>
      <c r="C58" s="162" t="s">
        <v>328</v>
      </c>
      <c r="F58" s="161"/>
      <c r="G58" s="160"/>
      <c r="H58" s="161"/>
    </row>
    <row r="59" spans="1:8" x14ac:dyDescent="0.2">
      <c r="A59" s="163">
        <v>35</v>
      </c>
      <c r="B59" s="159" t="s">
        <v>339</v>
      </c>
      <c r="C59" s="162" t="s">
        <v>328</v>
      </c>
      <c r="F59" s="161"/>
      <c r="G59" s="160"/>
      <c r="H59" s="161"/>
    </row>
    <row r="60" spans="1:8" x14ac:dyDescent="0.2">
      <c r="A60" s="163">
        <v>36</v>
      </c>
      <c r="B60" s="159" t="s">
        <v>339</v>
      </c>
      <c r="C60" s="162" t="s">
        <v>328</v>
      </c>
      <c r="F60" s="161"/>
      <c r="G60" s="160"/>
      <c r="H60" s="161"/>
    </row>
    <row r="61" spans="1:8" x14ac:dyDescent="0.2">
      <c r="A61" s="163">
        <v>37</v>
      </c>
      <c r="B61" s="159" t="s">
        <v>339</v>
      </c>
      <c r="C61" s="162" t="s">
        <v>328</v>
      </c>
      <c r="F61" s="161"/>
      <c r="G61" s="160"/>
      <c r="H61" s="161"/>
    </row>
    <row r="62" spans="1:8" x14ac:dyDescent="0.2">
      <c r="A62" s="163">
        <v>38</v>
      </c>
      <c r="B62" s="159" t="s">
        <v>339</v>
      </c>
      <c r="C62" s="162" t="s">
        <v>328</v>
      </c>
      <c r="F62" s="161"/>
      <c r="G62" s="160"/>
      <c r="H62" s="161"/>
    </row>
    <row r="63" spans="1:8" x14ac:dyDescent="0.2">
      <c r="A63" s="163">
        <v>39</v>
      </c>
      <c r="B63" s="159" t="s">
        <v>339</v>
      </c>
      <c r="C63" s="162" t="s">
        <v>328</v>
      </c>
      <c r="F63" s="161"/>
      <c r="G63" s="160"/>
      <c r="H63" s="161"/>
    </row>
    <row r="64" spans="1:8" x14ac:dyDescent="0.2">
      <c r="A64" s="163">
        <v>40</v>
      </c>
      <c r="B64" s="159" t="s">
        <v>338</v>
      </c>
      <c r="C64" s="162" t="s">
        <v>328</v>
      </c>
      <c r="F64" s="161"/>
      <c r="G64" s="160"/>
      <c r="H64" s="161"/>
    </row>
    <row r="65" spans="1:8" x14ac:dyDescent="0.2">
      <c r="A65" s="163">
        <v>41</v>
      </c>
      <c r="B65" s="159" t="s">
        <v>340</v>
      </c>
      <c r="C65" s="162" t="s">
        <v>328</v>
      </c>
      <c r="F65" s="161"/>
      <c r="G65" s="160"/>
      <c r="H65" s="161"/>
    </row>
    <row r="66" spans="1:8" x14ac:dyDescent="0.2">
      <c r="A66" s="163">
        <v>42</v>
      </c>
      <c r="B66" s="159" t="s">
        <v>341</v>
      </c>
      <c r="C66" s="162" t="s">
        <v>328</v>
      </c>
      <c r="F66" s="161"/>
      <c r="G66" s="160"/>
      <c r="H66" s="161"/>
    </row>
    <row r="67" spans="1:8" x14ac:dyDescent="0.2">
      <c r="A67" s="163">
        <v>43</v>
      </c>
      <c r="B67" s="159" t="s">
        <v>341</v>
      </c>
      <c r="C67" s="162" t="s">
        <v>328</v>
      </c>
      <c r="F67" s="161"/>
      <c r="G67" s="160"/>
      <c r="H67" s="161"/>
    </row>
    <row r="68" spans="1:8" x14ac:dyDescent="0.2">
      <c r="A68" s="163">
        <v>44</v>
      </c>
      <c r="B68" s="159" t="s">
        <v>340</v>
      </c>
      <c r="C68" s="162" t="s">
        <v>328</v>
      </c>
      <c r="F68" s="161"/>
      <c r="G68" s="160"/>
      <c r="H68" s="161"/>
    </row>
    <row r="69" spans="1:8" x14ac:dyDescent="0.2">
      <c r="A69" s="163">
        <v>45</v>
      </c>
      <c r="B69" s="159" t="s">
        <v>342</v>
      </c>
      <c r="C69" s="162" t="s">
        <v>328</v>
      </c>
      <c r="F69" s="161"/>
      <c r="G69" s="160"/>
      <c r="H69" s="161"/>
    </row>
    <row r="70" spans="1:8" x14ac:dyDescent="0.2">
      <c r="A70" s="163">
        <v>46</v>
      </c>
      <c r="B70" s="159" t="s">
        <v>343</v>
      </c>
      <c r="C70" s="162" t="s">
        <v>328</v>
      </c>
      <c r="F70" s="161"/>
      <c r="G70" s="160"/>
      <c r="H70" s="161"/>
    </row>
    <row r="71" spans="1:8" x14ac:dyDescent="0.2">
      <c r="A71" s="163">
        <v>47</v>
      </c>
      <c r="B71" s="159" t="s">
        <v>344</v>
      </c>
      <c r="C71" s="162" t="s">
        <v>328</v>
      </c>
      <c r="F71" s="161"/>
      <c r="G71" s="160"/>
      <c r="H71" s="161"/>
    </row>
    <row r="72" spans="1:8" x14ac:dyDescent="0.2">
      <c r="A72" s="163">
        <v>48</v>
      </c>
      <c r="B72" s="159" t="s">
        <v>345</v>
      </c>
      <c r="C72" s="162" t="s">
        <v>328</v>
      </c>
      <c r="F72" s="161"/>
      <c r="G72" s="160"/>
      <c r="H72" s="161"/>
    </row>
    <row r="73" spans="1:8" x14ac:dyDescent="0.2">
      <c r="A73" s="163">
        <v>49</v>
      </c>
      <c r="B73" s="159" t="s">
        <v>338</v>
      </c>
      <c r="C73" s="162" t="s">
        <v>328</v>
      </c>
      <c r="F73" s="161"/>
      <c r="G73" s="160"/>
      <c r="H73" s="161"/>
    </row>
    <row r="74" spans="1:8" x14ac:dyDescent="0.2">
      <c r="A74" s="163">
        <v>50</v>
      </c>
      <c r="B74" s="159" t="s">
        <v>346</v>
      </c>
      <c r="C74" s="162" t="s">
        <v>328</v>
      </c>
      <c r="F74" s="161"/>
      <c r="G74" s="160"/>
      <c r="H74" s="161"/>
    </row>
    <row r="75" spans="1:8" x14ac:dyDescent="0.2">
      <c r="A75" s="163">
        <v>51</v>
      </c>
      <c r="B75" s="159" t="s">
        <v>347</v>
      </c>
      <c r="C75" s="162" t="s">
        <v>348</v>
      </c>
      <c r="F75" s="161"/>
      <c r="G75" s="160"/>
      <c r="H75" s="161"/>
    </row>
    <row r="76" spans="1:8" x14ac:dyDescent="0.2">
      <c r="A76" s="163">
        <v>52</v>
      </c>
      <c r="B76" s="159" t="s">
        <v>349</v>
      </c>
      <c r="C76" s="162" t="s">
        <v>328</v>
      </c>
      <c r="F76" s="161"/>
      <c r="G76" s="160"/>
      <c r="H76" s="161"/>
    </row>
    <row r="77" spans="1:8" x14ac:dyDescent="0.2">
      <c r="A77" s="163">
        <v>53</v>
      </c>
      <c r="B77" s="159" t="s">
        <v>349</v>
      </c>
      <c r="C77" s="162" t="s">
        <v>328</v>
      </c>
      <c r="F77" s="161"/>
      <c r="G77" s="160"/>
      <c r="H77" s="161"/>
    </row>
    <row r="78" spans="1:8" x14ac:dyDescent="0.2">
      <c r="A78" s="163">
        <v>55</v>
      </c>
      <c r="B78" s="159" t="s">
        <v>349</v>
      </c>
      <c r="C78" s="162" t="s">
        <v>328</v>
      </c>
      <c r="F78" s="161"/>
      <c r="G78" s="160"/>
      <c r="H78" s="161"/>
    </row>
    <row r="79" spans="1:8" x14ac:dyDescent="0.2">
      <c r="A79" s="163">
        <v>56</v>
      </c>
      <c r="B79" s="159" t="s">
        <v>349</v>
      </c>
      <c r="C79" s="162" t="s">
        <v>328</v>
      </c>
      <c r="F79" s="161"/>
      <c r="G79" s="160"/>
      <c r="H79" s="161"/>
    </row>
    <row r="80" spans="1:8" x14ac:dyDescent="0.2">
      <c r="A80" s="163">
        <v>57</v>
      </c>
      <c r="B80" s="159" t="s">
        <v>349</v>
      </c>
      <c r="C80" s="162" t="s">
        <v>328</v>
      </c>
      <c r="F80" s="161"/>
      <c r="G80" s="160"/>
      <c r="H80" s="161"/>
    </row>
    <row r="81" spans="1:8" x14ac:dyDescent="0.2">
      <c r="A81" s="163">
        <v>58</v>
      </c>
      <c r="B81" s="159" t="s">
        <v>350</v>
      </c>
      <c r="C81" s="162" t="s">
        <v>348</v>
      </c>
      <c r="F81" s="161"/>
      <c r="G81" s="160"/>
      <c r="H81" s="161"/>
    </row>
    <row r="82" spans="1:8" x14ac:dyDescent="0.2">
      <c r="A82" s="163">
        <v>59</v>
      </c>
      <c r="B82" s="159" t="s">
        <v>349</v>
      </c>
      <c r="C82" s="162" t="s">
        <v>328</v>
      </c>
      <c r="F82" s="161"/>
      <c r="G82" s="160"/>
      <c r="H82" s="161"/>
    </row>
    <row r="83" spans="1:8" x14ac:dyDescent="0.2">
      <c r="A83" s="163">
        <v>60</v>
      </c>
      <c r="B83" s="159" t="s">
        <v>349</v>
      </c>
      <c r="C83" s="162" t="s">
        <v>328</v>
      </c>
      <c r="F83" s="161"/>
      <c r="G83" s="160"/>
      <c r="H83" s="161"/>
    </row>
    <row r="84" spans="1:8" x14ac:dyDescent="0.2">
      <c r="A84" s="163">
        <v>62</v>
      </c>
      <c r="B84" s="159" t="s">
        <v>351</v>
      </c>
      <c r="C84" s="162" t="s">
        <v>348</v>
      </c>
    </row>
    <row r="85" spans="1:8" x14ac:dyDescent="0.2">
      <c r="A85" s="163">
        <v>63</v>
      </c>
      <c r="B85" s="159" t="s">
        <v>341</v>
      </c>
      <c r="C85" s="162" t="s">
        <v>328</v>
      </c>
    </row>
    <row r="86" spans="1:8" x14ac:dyDescent="0.2">
      <c r="A86" s="163">
        <v>64</v>
      </c>
      <c r="B86" s="159" t="s">
        <v>349</v>
      </c>
      <c r="C86" s="162" t="s">
        <v>328</v>
      </c>
    </row>
    <row r="87" spans="1:8" x14ac:dyDescent="0.2">
      <c r="A87" s="163">
        <v>65</v>
      </c>
      <c r="B87" s="159" t="s">
        <v>352</v>
      </c>
      <c r="C87" s="162" t="s">
        <v>328</v>
      </c>
    </row>
    <row r="88" spans="1:8" x14ac:dyDescent="0.2">
      <c r="A88" s="163">
        <v>66</v>
      </c>
      <c r="B88" s="159" t="s">
        <v>352</v>
      </c>
      <c r="C88" s="162" t="s">
        <v>328</v>
      </c>
    </row>
    <row r="89" spans="1:8" x14ac:dyDescent="0.2">
      <c r="A89" s="163">
        <v>67</v>
      </c>
      <c r="B89" s="159" t="s">
        <v>353</v>
      </c>
      <c r="C89" s="162" t="s">
        <v>328</v>
      </c>
    </row>
    <row r="90" spans="1:8" x14ac:dyDescent="0.2">
      <c r="A90" s="163">
        <v>71</v>
      </c>
      <c r="B90" s="159" t="s">
        <v>353</v>
      </c>
      <c r="C90" s="162" t="s">
        <v>328</v>
      </c>
    </row>
    <row r="91" spans="1:8" x14ac:dyDescent="0.2">
      <c r="A91" s="163">
        <v>72</v>
      </c>
      <c r="B91" s="159" t="s">
        <v>353</v>
      </c>
      <c r="C91" s="162" t="s">
        <v>328</v>
      </c>
    </row>
    <row r="92" spans="1:8" x14ac:dyDescent="0.2">
      <c r="A92" s="163">
        <v>73</v>
      </c>
      <c r="B92" s="159" t="s">
        <v>353</v>
      </c>
      <c r="C92" s="162" t="s">
        <v>328</v>
      </c>
    </row>
    <row r="93" spans="1:8" x14ac:dyDescent="0.2">
      <c r="A93" s="163">
        <v>74</v>
      </c>
      <c r="B93" s="159" t="s">
        <v>354</v>
      </c>
      <c r="C93" s="162" t="s">
        <v>328</v>
      </c>
    </row>
    <row r="94" spans="1:8" x14ac:dyDescent="0.2">
      <c r="A94" s="163">
        <v>75</v>
      </c>
      <c r="B94" s="159" t="s">
        <v>355</v>
      </c>
      <c r="C94" s="162" t="s">
        <v>328</v>
      </c>
    </row>
    <row r="95" spans="1:8" x14ac:dyDescent="0.2">
      <c r="A95" s="163">
        <v>76</v>
      </c>
      <c r="B95" s="159" t="s">
        <v>355</v>
      </c>
      <c r="C95" s="162" t="s">
        <v>328</v>
      </c>
    </row>
    <row r="96" spans="1:8" x14ac:dyDescent="0.2">
      <c r="A96" s="163">
        <v>77</v>
      </c>
      <c r="B96" s="159" t="s">
        <v>355</v>
      </c>
      <c r="C96" s="162" t="s">
        <v>328</v>
      </c>
    </row>
    <row r="97" spans="1:3" x14ac:dyDescent="0.2">
      <c r="A97" s="163">
        <v>78</v>
      </c>
      <c r="B97" s="159" t="s">
        <v>356</v>
      </c>
      <c r="C97" s="162" t="s">
        <v>328</v>
      </c>
    </row>
    <row r="98" spans="1:3" x14ac:dyDescent="0.2">
      <c r="A98" s="163">
        <v>79</v>
      </c>
      <c r="B98" s="159" t="s">
        <v>357</v>
      </c>
      <c r="C98" s="162" t="s">
        <v>348</v>
      </c>
    </row>
    <row r="99" spans="1:3" x14ac:dyDescent="0.2">
      <c r="A99" s="163">
        <v>80</v>
      </c>
      <c r="B99" s="159" t="s">
        <v>358</v>
      </c>
      <c r="C99" s="162" t="s">
        <v>328</v>
      </c>
    </row>
    <row r="100" spans="1:3" x14ac:dyDescent="0.2">
      <c r="A100" s="163">
        <v>81</v>
      </c>
      <c r="B100" s="159" t="s">
        <v>359</v>
      </c>
      <c r="C100" s="162" t="s">
        <v>328</v>
      </c>
    </row>
    <row r="101" spans="1:3" x14ac:dyDescent="0.2">
      <c r="A101" s="163">
        <v>82</v>
      </c>
      <c r="B101" s="159" t="s">
        <v>360</v>
      </c>
      <c r="C101" s="162" t="s">
        <v>328</v>
      </c>
    </row>
    <row r="102" spans="1:3" x14ac:dyDescent="0.2">
      <c r="A102" s="163">
        <v>83</v>
      </c>
      <c r="B102" s="159" t="s">
        <v>360</v>
      </c>
      <c r="C102" s="162" t="s">
        <v>328</v>
      </c>
    </row>
    <row r="103" spans="1:3" x14ac:dyDescent="0.2">
      <c r="A103" s="163">
        <v>84</v>
      </c>
      <c r="B103" s="159" t="s">
        <v>360</v>
      </c>
      <c r="C103" s="162" t="s">
        <v>328</v>
      </c>
    </row>
    <row r="104" spans="1:3" x14ac:dyDescent="0.2">
      <c r="A104" s="163">
        <v>85</v>
      </c>
      <c r="B104" s="159" t="s">
        <v>360</v>
      </c>
      <c r="C104" s="162" t="s">
        <v>328</v>
      </c>
    </row>
    <row r="105" spans="1:3" x14ac:dyDescent="0.2">
      <c r="A105" s="163">
        <v>86</v>
      </c>
      <c r="B105" s="159" t="s">
        <v>360</v>
      </c>
      <c r="C105" s="162" t="s">
        <v>328</v>
      </c>
    </row>
    <row r="106" spans="1:3" x14ac:dyDescent="0.2">
      <c r="A106" s="163">
        <v>87</v>
      </c>
      <c r="B106" s="159" t="s">
        <v>360</v>
      </c>
      <c r="C106" s="162" t="s">
        <v>328</v>
      </c>
    </row>
    <row r="107" spans="1:3" x14ac:dyDescent="0.2">
      <c r="A107" s="163">
        <v>88</v>
      </c>
      <c r="B107" s="159" t="s">
        <v>360</v>
      </c>
      <c r="C107" s="162" t="s">
        <v>328</v>
      </c>
    </row>
    <row r="108" spans="1:3" x14ac:dyDescent="0.2">
      <c r="A108" s="163">
        <v>91</v>
      </c>
      <c r="B108" s="159" t="s">
        <v>361</v>
      </c>
      <c r="C108" s="162" t="s">
        <v>328</v>
      </c>
    </row>
    <row r="109" spans="1:3" x14ac:dyDescent="0.2">
      <c r="A109" s="163">
        <v>92</v>
      </c>
      <c r="B109" s="159" t="s">
        <v>361</v>
      </c>
      <c r="C109" s="162" t="s">
        <v>328</v>
      </c>
    </row>
    <row r="110" spans="1:3" x14ac:dyDescent="0.2">
      <c r="A110" s="163">
        <v>93</v>
      </c>
      <c r="B110" s="159" t="s">
        <v>362</v>
      </c>
      <c r="C110" s="162" t="s">
        <v>348</v>
      </c>
    </row>
    <row r="111" spans="1:3" x14ac:dyDescent="0.2">
      <c r="A111" s="163">
        <v>94</v>
      </c>
      <c r="B111" s="159" t="s">
        <v>361</v>
      </c>
      <c r="C111" s="162" t="s">
        <v>328</v>
      </c>
    </row>
    <row r="112" spans="1:3" x14ac:dyDescent="0.2">
      <c r="A112" s="163">
        <v>95</v>
      </c>
      <c r="B112" s="159" t="s">
        <v>361</v>
      </c>
      <c r="C112" s="162" t="s">
        <v>328</v>
      </c>
    </row>
    <row r="113" spans="1:3" x14ac:dyDescent="0.2">
      <c r="A113" s="163">
        <v>96</v>
      </c>
      <c r="B113" s="159" t="s">
        <v>361</v>
      </c>
      <c r="C113" s="162" t="s">
        <v>328</v>
      </c>
    </row>
    <row r="114" spans="1:3" x14ac:dyDescent="0.2">
      <c r="A114" s="163">
        <v>97</v>
      </c>
      <c r="B114" s="159" t="s">
        <v>363</v>
      </c>
      <c r="C114" s="162" t="s">
        <v>328</v>
      </c>
    </row>
    <row r="115" spans="1:3" x14ac:dyDescent="0.2">
      <c r="A115" s="163">
        <v>98</v>
      </c>
      <c r="B115" s="159" t="s">
        <v>364</v>
      </c>
      <c r="C115" s="162" t="s">
        <v>328</v>
      </c>
    </row>
    <row r="116" spans="1:3" x14ac:dyDescent="0.2">
      <c r="A116" s="163">
        <v>99</v>
      </c>
      <c r="B116" s="159" t="s">
        <v>365</v>
      </c>
      <c r="C116" s="162" t="s">
        <v>328</v>
      </c>
    </row>
    <row r="117" spans="1:3" x14ac:dyDescent="0.2">
      <c r="A117" s="163">
        <v>100</v>
      </c>
      <c r="B117" s="159" t="s">
        <v>365</v>
      </c>
      <c r="C117" s="162" t="s">
        <v>328</v>
      </c>
    </row>
    <row r="118" spans="1:3" x14ac:dyDescent="0.2">
      <c r="A118" s="163">
        <v>101</v>
      </c>
      <c r="B118" s="159" t="s">
        <v>366</v>
      </c>
      <c r="C118" s="162" t="s">
        <v>328</v>
      </c>
    </row>
    <row r="119" spans="1:3" x14ac:dyDescent="0.2">
      <c r="A119" s="163">
        <v>102</v>
      </c>
      <c r="B119" s="159" t="s">
        <v>366</v>
      </c>
      <c r="C119" s="162" t="s">
        <v>328</v>
      </c>
    </row>
    <row r="120" spans="1:3" x14ac:dyDescent="0.2">
      <c r="A120" s="163">
        <v>103</v>
      </c>
      <c r="B120" s="159" t="s">
        <v>366</v>
      </c>
      <c r="C120" s="162" t="s">
        <v>328</v>
      </c>
    </row>
    <row r="121" spans="1:3" x14ac:dyDescent="0.2">
      <c r="A121" s="163">
        <v>104</v>
      </c>
      <c r="B121" s="159" t="s">
        <v>367</v>
      </c>
      <c r="C121" s="162" t="s">
        <v>328</v>
      </c>
    </row>
    <row r="122" spans="1:3" x14ac:dyDescent="0.2">
      <c r="A122" s="163">
        <v>105</v>
      </c>
      <c r="B122" s="159" t="s">
        <v>367</v>
      </c>
      <c r="C122" s="162" t="s">
        <v>328</v>
      </c>
    </row>
    <row r="123" spans="1:3" x14ac:dyDescent="0.2">
      <c r="A123" s="163">
        <v>106</v>
      </c>
      <c r="B123" s="159" t="s">
        <v>367</v>
      </c>
      <c r="C123" s="162" t="s">
        <v>328</v>
      </c>
    </row>
    <row r="124" spans="1:3" x14ac:dyDescent="0.2">
      <c r="A124" s="163">
        <v>107</v>
      </c>
      <c r="B124" s="159" t="s">
        <v>367</v>
      </c>
      <c r="C124" s="162" t="s">
        <v>328</v>
      </c>
    </row>
    <row r="125" spans="1:3" x14ac:dyDescent="0.2">
      <c r="A125" s="163">
        <v>108</v>
      </c>
      <c r="B125" s="159" t="s">
        <v>367</v>
      </c>
      <c r="C125" s="162" t="s">
        <v>328</v>
      </c>
    </row>
    <row r="126" spans="1:3" x14ac:dyDescent="0.2">
      <c r="A126" s="163">
        <v>109</v>
      </c>
      <c r="B126" s="159" t="s">
        <v>367</v>
      </c>
      <c r="C126" s="162" t="s">
        <v>328</v>
      </c>
    </row>
    <row r="127" spans="1:3" x14ac:dyDescent="0.2">
      <c r="A127" s="163">
        <v>110</v>
      </c>
      <c r="B127" s="159" t="s">
        <v>367</v>
      </c>
      <c r="C127" s="162" t="s">
        <v>328</v>
      </c>
    </row>
    <row r="128" spans="1:3" x14ac:dyDescent="0.2">
      <c r="A128" s="163">
        <v>111</v>
      </c>
      <c r="B128" s="159" t="s">
        <v>368</v>
      </c>
      <c r="C128" s="162" t="s">
        <v>328</v>
      </c>
    </row>
    <row r="129" spans="1:3" x14ac:dyDescent="0.2">
      <c r="A129" s="163">
        <v>112</v>
      </c>
      <c r="B129" s="159" t="s">
        <v>369</v>
      </c>
      <c r="C129" s="162" t="s">
        <v>328</v>
      </c>
    </row>
    <row r="130" spans="1:3" x14ac:dyDescent="0.2">
      <c r="A130" s="163">
        <v>113</v>
      </c>
      <c r="B130" s="159" t="s">
        <v>369</v>
      </c>
      <c r="C130" s="162" t="s">
        <v>328</v>
      </c>
    </row>
    <row r="131" spans="1:3" x14ac:dyDescent="0.2">
      <c r="A131" s="163">
        <v>115</v>
      </c>
      <c r="B131" s="159" t="s">
        <v>369</v>
      </c>
      <c r="C131" s="162" t="s">
        <v>328</v>
      </c>
    </row>
    <row r="132" spans="1:3" x14ac:dyDescent="0.2">
      <c r="A132" s="163">
        <v>116</v>
      </c>
      <c r="B132" s="159" t="s">
        <v>369</v>
      </c>
      <c r="C132" s="162" t="s">
        <v>328</v>
      </c>
    </row>
    <row r="133" spans="1:3" x14ac:dyDescent="0.2">
      <c r="A133" s="163">
        <v>117</v>
      </c>
      <c r="B133" s="159" t="s">
        <v>369</v>
      </c>
      <c r="C133" s="162" t="s">
        <v>328</v>
      </c>
    </row>
    <row r="134" spans="1:3" x14ac:dyDescent="0.2">
      <c r="A134" s="163">
        <v>118</v>
      </c>
      <c r="B134" s="159" t="s">
        <v>370</v>
      </c>
      <c r="C134" s="162" t="s">
        <v>328</v>
      </c>
    </row>
    <row r="135" spans="1:3" x14ac:dyDescent="0.2">
      <c r="A135" s="163">
        <v>119</v>
      </c>
      <c r="B135" s="159" t="s">
        <v>370</v>
      </c>
      <c r="C135" s="162" t="s">
        <v>328</v>
      </c>
    </row>
    <row r="136" spans="1:3" x14ac:dyDescent="0.2">
      <c r="A136" s="163">
        <v>120</v>
      </c>
      <c r="B136" s="159" t="s">
        <v>341</v>
      </c>
      <c r="C136" s="162" t="s">
        <v>328</v>
      </c>
    </row>
    <row r="137" spans="1:3" x14ac:dyDescent="0.2">
      <c r="A137" s="163">
        <v>121</v>
      </c>
      <c r="B137" s="159" t="s">
        <v>371</v>
      </c>
      <c r="C137" s="162" t="s">
        <v>348</v>
      </c>
    </row>
    <row r="138" spans="1:3" x14ac:dyDescent="0.2">
      <c r="A138" s="163">
        <v>122</v>
      </c>
      <c r="B138" s="159" t="s">
        <v>372</v>
      </c>
      <c r="C138" s="162" t="s">
        <v>348</v>
      </c>
    </row>
    <row r="139" spans="1:3" x14ac:dyDescent="0.2">
      <c r="A139" s="163">
        <v>123</v>
      </c>
      <c r="B139" s="159" t="s">
        <v>373</v>
      </c>
      <c r="C139" s="162" t="s">
        <v>348</v>
      </c>
    </row>
    <row r="140" spans="1:3" x14ac:dyDescent="0.2">
      <c r="A140" s="163">
        <v>124</v>
      </c>
      <c r="B140" s="159" t="s">
        <v>373</v>
      </c>
      <c r="C140" s="162" t="s">
        <v>348</v>
      </c>
    </row>
    <row r="141" spans="1:3" x14ac:dyDescent="0.2">
      <c r="A141" s="163">
        <v>125</v>
      </c>
      <c r="B141" s="159" t="s">
        <v>373</v>
      </c>
      <c r="C141" s="162" t="s">
        <v>348</v>
      </c>
    </row>
    <row r="142" spans="1:3" x14ac:dyDescent="0.2">
      <c r="A142" s="163">
        <v>126</v>
      </c>
      <c r="B142" s="159" t="s">
        <v>374</v>
      </c>
      <c r="C142" s="162" t="s">
        <v>348</v>
      </c>
    </row>
    <row r="143" spans="1:3" x14ac:dyDescent="0.2">
      <c r="A143" s="163">
        <v>127</v>
      </c>
      <c r="B143" s="159" t="s">
        <v>375</v>
      </c>
      <c r="C143" s="162" t="s">
        <v>348</v>
      </c>
    </row>
    <row r="144" spans="1:3" x14ac:dyDescent="0.2">
      <c r="A144" s="163">
        <v>128</v>
      </c>
      <c r="B144" s="159" t="s">
        <v>376</v>
      </c>
      <c r="C144" s="162" t="s">
        <v>348</v>
      </c>
    </row>
    <row r="145" spans="1:3" x14ac:dyDescent="0.2">
      <c r="A145" s="163">
        <v>129</v>
      </c>
      <c r="B145" s="159" t="s">
        <v>375</v>
      </c>
      <c r="C145" s="162" t="s">
        <v>348</v>
      </c>
    </row>
    <row r="146" spans="1:3" x14ac:dyDescent="0.2">
      <c r="A146" s="163">
        <v>130</v>
      </c>
      <c r="B146" s="159" t="s">
        <v>377</v>
      </c>
      <c r="C146" s="162" t="s">
        <v>348</v>
      </c>
    </row>
    <row r="147" spans="1:3" x14ac:dyDescent="0.2">
      <c r="A147" s="163">
        <v>131</v>
      </c>
      <c r="B147" s="159" t="s">
        <v>377</v>
      </c>
      <c r="C147" s="162" t="s">
        <v>348</v>
      </c>
    </row>
    <row r="148" spans="1:3" x14ac:dyDescent="0.2">
      <c r="A148" s="163">
        <v>132</v>
      </c>
      <c r="B148" s="159" t="s">
        <v>378</v>
      </c>
      <c r="C148" s="162" t="s">
        <v>348</v>
      </c>
    </row>
    <row r="149" spans="1:3" x14ac:dyDescent="0.2">
      <c r="A149" s="163">
        <v>133</v>
      </c>
      <c r="B149" s="159" t="s">
        <v>378</v>
      </c>
      <c r="C149" s="162" t="s">
        <v>348</v>
      </c>
    </row>
    <row r="150" spans="1:3" x14ac:dyDescent="0.2">
      <c r="A150" s="163">
        <v>134</v>
      </c>
      <c r="B150" s="159" t="s">
        <v>378</v>
      </c>
      <c r="C150" s="162" t="s">
        <v>348</v>
      </c>
    </row>
    <row r="151" spans="1:3" x14ac:dyDescent="0.2">
      <c r="A151" s="163">
        <v>135</v>
      </c>
      <c r="B151" s="159" t="s">
        <v>378</v>
      </c>
      <c r="C151" s="162" t="s">
        <v>348</v>
      </c>
    </row>
    <row r="152" spans="1:3" x14ac:dyDescent="0.2">
      <c r="A152" s="163">
        <v>136</v>
      </c>
      <c r="B152" s="159" t="s">
        <v>378</v>
      </c>
      <c r="C152" s="162" t="s">
        <v>348</v>
      </c>
    </row>
    <row r="153" spans="1:3" x14ac:dyDescent="0.2">
      <c r="A153" s="163">
        <v>137</v>
      </c>
      <c r="B153" s="159" t="s">
        <v>378</v>
      </c>
      <c r="C153" s="162" t="s">
        <v>348</v>
      </c>
    </row>
    <row r="154" spans="1:3" x14ac:dyDescent="0.2">
      <c r="A154" s="163">
        <v>138</v>
      </c>
      <c r="B154" s="159" t="s">
        <v>378</v>
      </c>
      <c r="C154" s="162" t="s">
        <v>348</v>
      </c>
    </row>
    <row r="155" spans="1:3" x14ac:dyDescent="0.2">
      <c r="A155" s="163">
        <v>140</v>
      </c>
      <c r="B155" s="159" t="s">
        <v>362</v>
      </c>
      <c r="C155" s="162" t="s">
        <v>348</v>
      </c>
    </row>
    <row r="156" spans="1:3" x14ac:dyDescent="0.2">
      <c r="A156" s="163">
        <v>141</v>
      </c>
      <c r="B156" s="159" t="s">
        <v>379</v>
      </c>
      <c r="C156" s="162" t="s">
        <v>348</v>
      </c>
    </row>
    <row r="157" spans="1:3" x14ac:dyDescent="0.2">
      <c r="A157" s="163">
        <v>142</v>
      </c>
      <c r="B157" s="159" t="s">
        <v>379</v>
      </c>
      <c r="C157" s="162" t="s">
        <v>348</v>
      </c>
    </row>
    <row r="158" spans="1:3" x14ac:dyDescent="0.2">
      <c r="A158" s="163">
        <v>143</v>
      </c>
      <c r="B158" s="159" t="s">
        <v>365</v>
      </c>
      <c r="C158" s="162" t="s">
        <v>328</v>
      </c>
    </row>
    <row r="159" spans="1:3" x14ac:dyDescent="0.2">
      <c r="A159" s="163">
        <v>144</v>
      </c>
      <c r="B159" s="159" t="s">
        <v>380</v>
      </c>
      <c r="C159" s="162" t="s">
        <v>348</v>
      </c>
    </row>
    <row r="160" spans="1:3" x14ac:dyDescent="0.2">
      <c r="A160" s="163">
        <v>145</v>
      </c>
      <c r="B160" s="159" t="s">
        <v>380</v>
      </c>
      <c r="C160" s="162" t="s">
        <v>348</v>
      </c>
    </row>
    <row r="161" spans="1:3" x14ac:dyDescent="0.2">
      <c r="A161" s="163">
        <v>146</v>
      </c>
      <c r="B161" s="159" t="s">
        <v>380</v>
      </c>
      <c r="C161" s="162" t="s">
        <v>348</v>
      </c>
    </row>
    <row r="162" spans="1:3" x14ac:dyDescent="0.2">
      <c r="A162" s="163">
        <v>147</v>
      </c>
      <c r="B162" s="159" t="s">
        <v>380</v>
      </c>
      <c r="C162" s="162" t="s">
        <v>348</v>
      </c>
    </row>
    <row r="163" spans="1:3" x14ac:dyDescent="0.2">
      <c r="A163" s="163">
        <v>148</v>
      </c>
      <c r="B163" s="159" t="s">
        <v>381</v>
      </c>
      <c r="C163" s="162" t="s">
        <v>348</v>
      </c>
    </row>
    <row r="164" spans="1:3" x14ac:dyDescent="0.2">
      <c r="A164" s="163">
        <v>149</v>
      </c>
      <c r="B164" s="159" t="s">
        <v>382</v>
      </c>
      <c r="C164" s="162" t="s">
        <v>348</v>
      </c>
    </row>
    <row r="165" spans="1:3" x14ac:dyDescent="0.2">
      <c r="A165" s="163">
        <v>150</v>
      </c>
      <c r="B165" s="159" t="s">
        <v>374</v>
      </c>
      <c r="C165" s="162" t="s">
        <v>348</v>
      </c>
    </row>
    <row r="166" spans="1:3" x14ac:dyDescent="0.2">
      <c r="A166" s="163">
        <v>151</v>
      </c>
      <c r="B166" s="159" t="s">
        <v>374</v>
      </c>
      <c r="C166" s="162" t="s">
        <v>348</v>
      </c>
    </row>
    <row r="167" spans="1:3" x14ac:dyDescent="0.2">
      <c r="A167" s="163">
        <v>152</v>
      </c>
      <c r="B167" s="159" t="s">
        <v>374</v>
      </c>
      <c r="C167" s="162" t="s">
        <v>348</v>
      </c>
    </row>
    <row r="168" spans="1:3" x14ac:dyDescent="0.2">
      <c r="A168" s="163">
        <v>153</v>
      </c>
      <c r="B168" s="159" t="s">
        <v>374</v>
      </c>
      <c r="C168" s="162" t="s">
        <v>348</v>
      </c>
    </row>
    <row r="169" spans="1:3" x14ac:dyDescent="0.2">
      <c r="A169" s="163">
        <v>154</v>
      </c>
      <c r="B169" s="159" t="s">
        <v>374</v>
      </c>
      <c r="C169" s="162" t="s">
        <v>348</v>
      </c>
    </row>
    <row r="170" spans="1:3" x14ac:dyDescent="0.2">
      <c r="A170" s="163">
        <v>155</v>
      </c>
      <c r="B170" s="159" t="s">
        <v>362</v>
      </c>
      <c r="C170" s="162" t="s">
        <v>328</v>
      </c>
    </row>
    <row r="171" spans="1:3" x14ac:dyDescent="0.2">
      <c r="A171" s="163">
        <v>156</v>
      </c>
      <c r="B171" s="159" t="s">
        <v>374</v>
      </c>
      <c r="C171" s="162" t="s">
        <v>348</v>
      </c>
    </row>
    <row r="172" spans="1:3" x14ac:dyDescent="0.2">
      <c r="A172" s="163">
        <v>157</v>
      </c>
      <c r="B172" s="159" t="s">
        <v>374</v>
      </c>
      <c r="C172" s="162" t="s">
        <v>348</v>
      </c>
    </row>
    <row r="173" spans="1:3" x14ac:dyDescent="0.2">
      <c r="A173" s="163">
        <v>158</v>
      </c>
      <c r="B173" s="159" t="s">
        <v>374</v>
      </c>
      <c r="C173" s="162" t="s">
        <v>348</v>
      </c>
    </row>
    <row r="174" spans="1:3" x14ac:dyDescent="0.2">
      <c r="A174" s="163">
        <v>159</v>
      </c>
      <c r="B174" s="159" t="s">
        <v>349</v>
      </c>
      <c r="C174" s="162" t="s">
        <v>328</v>
      </c>
    </row>
    <row r="175" spans="1:3" x14ac:dyDescent="0.2">
      <c r="A175" s="163">
        <v>160</v>
      </c>
      <c r="B175" s="159" t="s">
        <v>374</v>
      </c>
      <c r="C175" s="162" t="s">
        <v>348</v>
      </c>
    </row>
    <row r="176" spans="1:3" x14ac:dyDescent="0.2">
      <c r="A176" s="163">
        <v>161</v>
      </c>
      <c r="B176" s="159" t="s">
        <v>374</v>
      </c>
      <c r="C176" s="162" t="s">
        <v>348</v>
      </c>
    </row>
    <row r="177" spans="1:3" x14ac:dyDescent="0.2">
      <c r="A177" s="163">
        <v>162</v>
      </c>
      <c r="B177" s="159" t="s">
        <v>374</v>
      </c>
      <c r="C177" s="162" t="s">
        <v>348</v>
      </c>
    </row>
    <row r="178" spans="1:3" x14ac:dyDescent="0.2">
      <c r="A178" s="163">
        <v>163</v>
      </c>
      <c r="B178" s="159" t="s">
        <v>374</v>
      </c>
      <c r="C178" s="162" t="s">
        <v>348</v>
      </c>
    </row>
    <row r="179" spans="1:3" x14ac:dyDescent="0.2">
      <c r="A179" s="163">
        <v>164</v>
      </c>
      <c r="B179" s="159" t="s">
        <v>374</v>
      </c>
      <c r="C179" s="162" t="s">
        <v>348</v>
      </c>
    </row>
    <row r="180" spans="1:3" x14ac:dyDescent="0.2">
      <c r="A180" s="163">
        <v>165</v>
      </c>
      <c r="B180" s="159" t="s">
        <v>374</v>
      </c>
      <c r="C180" s="162" t="s">
        <v>348</v>
      </c>
    </row>
    <row r="181" spans="1:3" x14ac:dyDescent="0.2">
      <c r="A181" s="163">
        <v>166</v>
      </c>
      <c r="B181" s="159" t="s">
        <v>374</v>
      </c>
      <c r="C181" s="162" t="s">
        <v>348</v>
      </c>
    </row>
    <row r="182" spans="1:3" x14ac:dyDescent="0.2">
      <c r="A182" s="163">
        <v>167</v>
      </c>
      <c r="B182" s="159" t="s">
        <v>374</v>
      </c>
      <c r="C182" s="162" t="s">
        <v>348</v>
      </c>
    </row>
    <row r="183" spans="1:3" x14ac:dyDescent="0.2">
      <c r="A183" s="163">
        <v>168</v>
      </c>
      <c r="B183" s="159" t="s">
        <v>374</v>
      </c>
      <c r="C183" s="162" t="s">
        <v>348</v>
      </c>
    </row>
    <row r="184" spans="1:3" x14ac:dyDescent="0.2">
      <c r="A184" s="163">
        <v>169</v>
      </c>
      <c r="B184" s="159" t="s">
        <v>374</v>
      </c>
      <c r="C184" s="162" t="s">
        <v>348</v>
      </c>
    </row>
    <row r="185" spans="1:3" x14ac:dyDescent="0.2">
      <c r="A185" s="163">
        <v>170</v>
      </c>
      <c r="B185" s="159" t="s">
        <v>374</v>
      </c>
      <c r="C185" s="162" t="s">
        <v>348</v>
      </c>
    </row>
    <row r="186" spans="1:3" x14ac:dyDescent="0.2">
      <c r="A186" s="163">
        <v>171</v>
      </c>
      <c r="B186" s="159" t="s">
        <v>374</v>
      </c>
      <c r="C186" s="162" t="s">
        <v>348</v>
      </c>
    </row>
    <row r="187" spans="1:3" x14ac:dyDescent="0.2">
      <c r="A187" s="163">
        <v>172</v>
      </c>
      <c r="B187" s="159" t="s">
        <v>374</v>
      </c>
      <c r="C187" s="162" t="s">
        <v>348</v>
      </c>
    </row>
    <row r="188" spans="1:3" x14ac:dyDescent="0.2">
      <c r="A188" s="163">
        <v>173</v>
      </c>
      <c r="B188" s="159" t="s">
        <v>374</v>
      </c>
      <c r="C188" s="162" t="s">
        <v>348</v>
      </c>
    </row>
    <row r="189" spans="1:3" x14ac:dyDescent="0.2">
      <c r="A189" s="163">
        <v>174</v>
      </c>
      <c r="B189" s="159" t="s">
        <v>374</v>
      </c>
      <c r="C189" s="162" t="s">
        <v>348</v>
      </c>
    </row>
    <row r="190" spans="1:3" x14ac:dyDescent="0.2">
      <c r="A190" s="163">
        <v>175</v>
      </c>
      <c r="B190" s="159" t="s">
        <v>374</v>
      </c>
      <c r="C190" s="162" t="s">
        <v>348</v>
      </c>
    </row>
    <row r="191" spans="1:3" x14ac:dyDescent="0.2">
      <c r="A191" s="163">
        <v>176</v>
      </c>
      <c r="B191" s="159" t="s">
        <v>374</v>
      </c>
      <c r="C191" s="162" t="s">
        <v>348</v>
      </c>
    </row>
    <row r="192" spans="1:3" x14ac:dyDescent="0.2">
      <c r="A192" s="163">
        <v>177</v>
      </c>
      <c r="B192" s="159" t="s">
        <v>374</v>
      </c>
      <c r="C192" s="162" t="s">
        <v>348</v>
      </c>
    </row>
    <row r="193" spans="1:3" x14ac:dyDescent="0.2">
      <c r="A193" s="163">
        <v>178</v>
      </c>
      <c r="B193" s="159" t="s">
        <v>383</v>
      </c>
      <c r="C193" s="162" t="s">
        <v>348</v>
      </c>
    </row>
    <row r="194" spans="1:3" x14ac:dyDescent="0.2">
      <c r="A194" s="163">
        <v>179</v>
      </c>
      <c r="B194" s="159" t="s">
        <v>374</v>
      </c>
      <c r="C194" s="162" t="s">
        <v>348</v>
      </c>
    </row>
    <row r="195" spans="1:3" x14ac:dyDescent="0.2">
      <c r="A195" s="163">
        <v>180</v>
      </c>
      <c r="B195" s="159" t="s">
        <v>374</v>
      </c>
      <c r="C195" s="162" t="s">
        <v>348</v>
      </c>
    </row>
    <row r="196" spans="1:3" x14ac:dyDescent="0.2">
      <c r="A196" s="163">
        <v>181</v>
      </c>
      <c r="B196" s="159" t="s">
        <v>374</v>
      </c>
      <c r="C196" s="162" t="s">
        <v>348</v>
      </c>
    </row>
    <row r="197" spans="1:3" x14ac:dyDescent="0.2">
      <c r="A197" s="163">
        <v>182</v>
      </c>
      <c r="B197" s="159" t="s">
        <v>374</v>
      </c>
      <c r="C197" s="162" t="s">
        <v>348</v>
      </c>
    </row>
    <row r="198" spans="1:3" x14ac:dyDescent="0.2">
      <c r="A198" s="163">
        <v>183</v>
      </c>
      <c r="B198" s="159" t="s">
        <v>374</v>
      </c>
      <c r="C198" s="162" t="s">
        <v>348</v>
      </c>
    </row>
    <row r="199" spans="1:3" x14ac:dyDescent="0.2">
      <c r="A199" s="163">
        <v>184</v>
      </c>
      <c r="B199" s="159" t="s">
        <v>374</v>
      </c>
      <c r="C199" s="162" t="s">
        <v>348</v>
      </c>
    </row>
    <row r="200" spans="1:3" x14ac:dyDescent="0.2">
      <c r="A200" s="163">
        <v>185</v>
      </c>
      <c r="B200" s="159" t="s">
        <v>374</v>
      </c>
      <c r="C200" s="162" t="s">
        <v>348</v>
      </c>
    </row>
    <row r="201" spans="1:3" x14ac:dyDescent="0.2">
      <c r="A201" s="163">
        <v>186</v>
      </c>
      <c r="B201" s="159" t="s">
        <v>374</v>
      </c>
      <c r="C201" s="162" t="s">
        <v>348</v>
      </c>
    </row>
    <row r="202" spans="1:3" x14ac:dyDescent="0.2">
      <c r="A202" s="163">
        <v>187</v>
      </c>
      <c r="B202" s="159" t="s">
        <v>374</v>
      </c>
      <c r="C202" s="162" t="s">
        <v>348</v>
      </c>
    </row>
    <row r="203" spans="1:3" x14ac:dyDescent="0.2">
      <c r="A203" s="163">
        <v>188</v>
      </c>
      <c r="B203" s="159" t="s">
        <v>374</v>
      </c>
      <c r="C203" s="162" t="s">
        <v>348</v>
      </c>
    </row>
    <row r="204" spans="1:3" x14ac:dyDescent="0.2">
      <c r="A204" s="163">
        <v>189</v>
      </c>
      <c r="B204" s="159" t="s">
        <v>374</v>
      </c>
      <c r="C204" s="162" t="s">
        <v>328</v>
      </c>
    </row>
    <row r="205" spans="1:3" x14ac:dyDescent="0.2">
      <c r="A205" s="163">
        <v>190</v>
      </c>
      <c r="B205" s="159" t="s">
        <v>374</v>
      </c>
      <c r="C205" s="162" t="s">
        <v>328</v>
      </c>
    </row>
    <row r="206" spans="1:3" x14ac:dyDescent="0.2">
      <c r="A206" s="163">
        <v>191</v>
      </c>
      <c r="B206" s="159" t="s">
        <v>374</v>
      </c>
      <c r="C206" s="162" t="s">
        <v>328</v>
      </c>
    </row>
    <row r="207" spans="1:3" x14ac:dyDescent="0.2">
      <c r="A207" s="163">
        <v>192</v>
      </c>
      <c r="B207" s="159" t="s">
        <v>374</v>
      </c>
      <c r="C207" s="162" t="s">
        <v>328</v>
      </c>
    </row>
    <row r="208" spans="1:3" x14ac:dyDescent="0.2">
      <c r="A208" s="163">
        <v>193</v>
      </c>
      <c r="B208" s="159" t="s">
        <v>374</v>
      </c>
      <c r="C208" s="162" t="s">
        <v>328</v>
      </c>
    </row>
    <row r="209" spans="1:3" x14ac:dyDescent="0.2">
      <c r="A209" s="163">
        <v>194</v>
      </c>
      <c r="B209" s="159" t="s">
        <v>374</v>
      </c>
      <c r="C209" s="162" t="s">
        <v>328</v>
      </c>
    </row>
    <row r="210" spans="1:3" x14ac:dyDescent="0.2">
      <c r="A210" s="163">
        <v>195</v>
      </c>
      <c r="B210" s="159" t="s">
        <v>374</v>
      </c>
      <c r="C210" s="162" t="s">
        <v>328</v>
      </c>
    </row>
    <row r="211" spans="1:3" x14ac:dyDescent="0.2">
      <c r="A211" s="163">
        <v>196</v>
      </c>
      <c r="B211" s="159" t="s">
        <v>374</v>
      </c>
      <c r="C211" s="162" t="s">
        <v>328</v>
      </c>
    </row>
    <row r="212" spans="1:3" x14ac:dyDescent="0.2">
      <c r="A212" s="163">
        <v>197</v>
      </c>
      <c r="B212" s="159" t="s">
        <v>374</v>
      </c>
      <c r="C212" s="162" t="s">
        <v>328</v>
      </c>
    </row>
    <row r="213" spans="1:3" x14ac:dyDescent="0.2">
      <c r="A213" s="163">
        <v>198</v>
      </c>
      <c r="B213" s="159" t="s">
        <v>374</v>
      </c>
      <c r="C213" s="162" t="s">
        <v>328</v>
      </c>
    </row>
    <row r="214" spans="1:3" x14ac:dyDescent="0.2">
      <c r="A214" s="163">
        <v>199</v>
      </c>
      <c r="B214" s="159" t="s">
        <v>374</v>
      </c>
      <c r="C214" s="162" t="s">
        <v>328</v>
      </c>
    </row>
    <row r="215" spans="1:3" x14ac:dyDescent="0.2">
      <c r="A215" s="163">
        <v>201</v>
      </c>
      <c r="B215" s="159" t="s">
        <v>374</v>
      </c>
      <c r="C215" s="162" t="s">
        <v>328</v>
      </c>
    </row>
    <row r="216" spans="1:3" x14ac:dyDescent="0.2">
      <c r="A216" s="163">
        <v>202</v>
      </c>
      <c r="B216" s="159" t="s">
        <v>374</v>
      </c>
      <c r="C216" s="162" t="s">
        <v>328</v>
      </c>
    </row>
    <row r="217" spans="1:3" x14ac:dyDescent="0.2">
      <c r="A217" s="163">
        <v>203</v>
      </c>
      <c r="B217" s="159" t="s">
        <v>374</v>
      </c>
      <c r="C217" s="162" t="s">
        <v>328</v>
      </c>
    </row>
    <row r="218" spans="1:3" x14ac:dyDescent="0.2">
      <c r="A218" s="163">
        <v>204</v>
      </c>
      <c r="B218" s="159" t="s">
        <v>374</v>
      </c>
      <c r="C218" s="162" t="s">
        <v>328</v>
      </c>
    </row>
    <row r="219" spans="1:3" x14ac:dyDescent="0.2">
      <c r="A219" s="163">
        <v>205</v>
      </c>
      <c r="B219" s="159" t="s">
        <v>374</v>
      </c>
      <c r="C219" s="162" t="s">
        <v>328</v>
      </c>
    </row>
    <row r="220" spans="1:3" x14ac:dyDescent="0.2">
      <c r="A220" s="163">
        <v>206</v>
      </c>
      <c r="B220" s="159" t="s">
        <v>374</v>
      </c>
      <c r="C220" s="162" t="s">
        <v>328</v>
      </c>
    </row>
    <row r="221" spans="1:3" x14ac:dyDescent="0.2">
      <c r="A221" s="163">
        <v>207</v>
      </c>
      <c r="B221" s="159" t="s">
        <v>374</v>
      </c>
      <c r="C221" s="162" t="s">
        <v>328</v>
      </c>
    </row>
    <row r="222" spans="1:3" x14ac:dyDescent="0.2">
      <c r="A222" s="163">
        <v>208</v>
      </c>
      <c r="B222" s="159" t="s">
        <v>374</v>
      </c>
      <c r="C222" s="162" t="s">
        <v>328</v>
      </c>
    </row>
    <row r="223" spans="1:3" x14ac:dyDescent="0.2">
      <c r="A223" s="163">
        <v>209</v>
      </c>
      <c r="B223" s="159" t="s">
        <v>374</v>
      </c>
      <c r="C223" s="162" t="s">
        <v>348</v>
      </c>
    </row>
    <row r="224" spans="1:3" x14ac:dyDescent="0.2">
      <c r="A224" s="163">
        <v>210</v>
      </c>
      <c r="B224" s="159" t="s">
        <v>374</v>
      </c>
      <c r="C224" s="162" t="s">
        <v>348</v>
      </c>
    </row>
    <row r="225" spans="1:3" x14ac:dyDescent="0.2">
      <c r="A225" s="163">
        <v>211</v>
      </c>
      <c r="B225" s="159" t="s">
        <v>374</v>
      </c>
      <c r="C225" s="162" t="s">
        <v>348</v>
      </c>
    </row>
    <row r="226" spans="1:3" x14ac:dyDescent="0.2">
      <c r="A226" s="163">
        <v>212</v>
      </c>
      <c r="B226" s="159" t="s">
        <v>374</v>
      </c>
      <c r="C226" s="162" t="s">
        <v>348</v>
      </c>
    </row>
    <row r="227" spans="1:3" x14ac:dyDescent="0.2">
      <c r="A227" s="163">
        <v>213</v>
      </c>
      <c r="B227" s="159" t="s">
        <v>374</v>
      </c>
      <c r="C227" s="162" t="s">
        <v>348</v>
      </c>
    </row>
    <row r="228" spans="1:3" x14ac:dyDescent="0.2">
      <c r="A228" s="163">
        <v>214</v>
      </c>
      <c r="B228" s="159" t="s">
        <v>374</v>
      </c>
      <c r="C228" s="162" t="s">
        <v>348</v>
      </c>
    </row>
    <row r="229" spans="1:3" x14ac:dyDescent="0.2">
      <c r="A229" s="163">
        <v>215</v>
      </c>
      <c r="B229" s="159" t="s">
        <v>374</v>
      </c>
      <c r="C229" s="162" t="s">
        <v>348</v>
      </c>
    </row>
    <row r="230" spans="1:3" x14ac:dyDescent="0.2">
      <c r="A230" s="163">
        <v>216</v>
      </c>
      <c r="B230" s="159" t="s">
        <v>374</v>
      </c>
      <c r="C230" s="162" t="s">
        <v>348</v>
      </c>
    </row>
    <row r="231" spans="1:3" x14ac:dyDescent="0.2">
      <c r="A231" s="163">
        <v>217</v>
      </c>
      <c r="B231" s="159" t="s">
        <v>374</v>
      </c>
      <c r="C231" s="162" t="s">
        <v>348</v>
      </c>
    </row>
    <row r="232" spans="1:3" x14ac:dyDescent="0.2">
      <c r="A232" s="163">
        <v>218</v>
      </c>
      <c r="B232" s="159" t="s">
        <v>374</v>
      </c>
      <c r="C232" s="162" t="s">
        <v>348</v>
      </c>
    </row>
    <row r="233" spans="1:3" x14ac:dyDescent="0.2">
      <c r="A233" s="163">
        <v>219</v>
      </c>
      <c r="B233" s="159" t="s">
        <v>374</v>
      </c>
      <c r="C233" s="162" t="s">
        <v>348</v>
      </c>
    </row>
    <row r="234" spans="1:3" x14ac:dyDescent="0.2">
      <c r="A234" s="163">
        <v>220</v>
      </c>
      <c r="B234" s="159" t="s">
        <v>374</v>
      </c>
      <c r="C234" s="162" t="s">
        <v>348</v>
      </c>
    </row>
    <row r="235" spans="1:3" x14ac:dyDescent="0.2">
      <c r="A235" s="163">
        <v>221</v>
      </c>
      <c r="B235" s="159" t="s">
        <v>374</v>
      </c>
      <c r="C235" s="162" t="s">
        <v>348</v>
      </c>
    </row>
    <row r="236" spans="1:3" x14ac:dyDescent="0.2">
      <c r="A236" s="163">
        <v>222</v>
      </c>
      <c r="B236" s="159" t="s">
        <v>374</v>
      </c>
      <c r="C236" s="162" t="s">
        <v>348</v>
      </c>
    </row>
    <row r="237" spans="1:3" x14ac:dyDescent="0.2">
      <c r="A237" s="163">
        <v>223</v>
      </c>
      <c r="B237" s="159" t="s">
        <v>374</v>
      </c>
      <c r="C237" s="162" t="s">
        <v>348</v>
      </c>
    </row>
    <row r="238" spans="1:3" x14ac:dyDescent="0.2">
      <c r="A238" s="163">
        <v>224</v>
      </c>
      <c r="B238" s="159" t="s">
        <v>374</v>
      </c>
      <c r="C238" s="162" t="s">
        <v>348</v>
      </c>
    </row>
    <row r="239" spans="1:3" x14ac:dyDescent="0.2">
      <c r="A239" s="163">
        <v>225</v>
      </c>
      <c r="B239" s="159" t="s">
        <v>374</v>
      </c>
      <c r="C239" s="162" t="s">
        <v>348</v>
      </c>
    </row>
    <row r="240" spans="1:3" x14ac:dyDescent="0.2">
      <c r="A240" s="163">
        <v>226</v>
      </c>
      <c r="B240" s="159" t="s">
        <v>374</v>
      </c>
      <c r="C240" s="162" t="s">
        <v>348</v>
      </c>
    </row>
    <row r="241" spans="1:3" x14ac:dyDescent="0.2">
      <c r="A241" s="163">
        <v>227</v>
      </c>
      <c r="B241" s="159" t="s">
        <v>374</v>
      </c>
      <c r="C241" s="162" t="s">
        <v>348</v>
      </c>
    </row>
    <row r="242" spans="1:3" x14ac:dyDescent="0.2">
      <c r="A242" s="163">
        <v>228</v>
      </c>
      <c r="B242" s="159" t="s">
        <v>384</v>
      </c>
      <c r="C242" s="162" t="s">
        <v>328</v>
      </c>
    </row>
    <row r="243" spans="1:3" x14ac:dyDescent="0.2">
      <c r="A243" s="163">
        <v>229</v>
      </c>
      <c r="B243" s="159" t="s">
        <v>384</v>
      </c>
      <c r="C243" s="162" t="s">
        <v>328</v>
      </c>
    </row>
    <row r="244" spans="1:3" x14ac:dyDescent="0.2">
      <c r="A244" s="163">
        <v>230</v>
      </c>
      <c r="B244" s="159" t="s">
        <v>374</v>
      </c>
      <c r="C244" s="162" t="s">
        <v>328</v>
      </c>
    </row>
    <row r="245" spans="1:3" x14ac:dyDescent="0.2">
      <c r="A245" s="163">
        <v>231</v>
      </c>
      <c r="B245" s="159" t="s">
        <v>362</v>
      </c>
      <c r="C245" s="162" t="s">
        <v>348</v>
      </c>
    </row>
    <row r="246" spans="1:3" x14ac:dyDescent="0.2">
      <c r="A246" s="163">
        <v>233</v>
      </c>
      <c r="B246" s="159" t="s">
        <v>362</v>
      </c>
      <c r="C246" s="162" t="s">
        <v>348</v>
      </c>
    </row>
    <row r="247" spans="1:3" x14ac:dyDescent="0.2">
      <c r="A247" s="163">
        <v>234</v>
      </c>
      <c r="B247" s="159" t="s">
        <v>362</v>
      </c>
      <c r="C247" s="162" t="s">
        <v>348</v>
      </c>
    </row>
    <row r="248" spans="1:3" x14ac:dyDescent="0.2">
      <c r="A248" s="163">
        <v>235</v>
      </c>
      <c r="B248" s="159" t="s">
        <v>362</v>
      </c>
      <c r="C248" s="162" t="s">
        <v>348</v>
      </c>
    </row>
    <row r="249" spans="1:3" x14ac:dyDescent="0.2">
      <c r="A249" s="163">
        <v>236</v>
      </c>
      <c r="B249" s="159" t="s">
        <v>362</v>
      </c>
      <c r="C249" s="162" t="s">
        <v>348</v>
      </c>
    </row>
    <row r="250" spans="1:3" x14ac:dyDescent="0.2">
      <c r="A250" s="163">
        <v>237</v>
      </c>
      <c r="B250" s="159" t="s">
        <v>362</v>
      </c>
      <c r="C250" s="162" t="s">
        <v>348</v>
      </c>
    </row>
    <row r="251" spans="1:3" x14ac:dyDescent="0.2">
      <c r="A251" s="163">
        <v>238</v>
      </c>
      <c r="B251" s="159" t="s">
        <v>374</v>
      </c>
      <c r="C251" s="162" t="s">
        <v>348</v>
      </c>
    </row>
    <row r="252" spans="1:3" x14ac:dyDescent="0.2">
      <c r="A252" s="163">
        <v>241</v>
      </c>
      <c r="B252" s="159" t="s">
        <v>385</v>
      </c>
      <c r="C252" s="162" t="s">
        <v>348</v>
      </c>
    </row>
    <row r="253" spans="1:3" x14ac:dyDescent="0.2">
      <c r="A253" s="163">
        <v>242</v>
      </c>
      <c r="B253" s="159" t="s">
        <v>386</v>
      </c>
      <c r="C253" s="162" t="s">
        <v>348</v>
      </c>
    </row>
    <row r="254" spans="1:3" x14ac:dyDescent="0.2">
      <c r="A254" s="163">
        <v>243</v>
      </c>
      <c r="B254" s="159" t="s">
        <v>350</v>
      </c>
      <c r="C254" s="162" t="s">
        <v>348</v>
      </c>
    </row>
    <row r="255" spans="1:3" x14ac:dyDescent="0.2">
      <c r="A255" s="163">
        <v>244</v>
      </c>
      <c r="B255" s="159" t="s">
        <v>374</v>
      </c>
      <c r="C255" s="162" t="s">
        <v>348</v>
      </c>
    </row>
    <row r="256" spans="1:3" x14ac:dyDescent="0.2">
      <c r="A256" s="163">
        <v>245</v>
      </c>
      <c r="B256" s="159" t="s">
        <v>386</v>
      </c>
      <c r="C256" s="162" t="s">
        <v>348</v>
      </c>
    </row>
    <row r="257" spans="1:3" x14ac:dyDescent="0.2">
      <c r="A257" s="163">
        <v>246</v>
      </c>
      <c r="B257" s="159" t="s">
        <v>387</v>
      </c>
      <c r="C257" s="162" t="s">
        <v>348</v>
      </c>
    </row>
    <row r="258" spans="1:3" x14ac:dyDescent="0.2">
      <c r="A258" s="163">
        <v>247</v>
      </c>
      <c r="B258" s="159" t="s">
        <v>386</v>
      </c>
      <c r="C258" s="162" t="s">
        <v>348</v>
      </c>
    </row>
    <row r="259" spans="1:3" x14ac:dyDescent="0.2">
      <c r="A259" s="163">
        <v>248</v>
      </c>
      <c r="B259" s="159" t="s">
        <v>374</v>
      </c>
      <c r="C259" s="162" t="s">
        <v>348</v>
      </c>
    </row>
    <row r="260" spans="1:3" x14ac:dyDescent="0.2">
      <c r="A260" s="163">
        <v>249</v>
      </c>
      <c r="B260" s="159" t="s">
        <v>386</v>
      </c>
      <c r="C260" s="162" t="s">
        <v>348</v>
      </c>
    </row>
    <row r="261" spans="1:3" x14ac:dyDescent="0.2">
      <c r="A261" s="163">
        <v>250</v>
      </c>
      <c r="B261" s="159" t="s">
        <v>388</v>
      </c>
      <c r="C261" s="162" t="s">
        <v>328</v>
      </c>
    </row>
    <row r="262" spans="1:3" x14ac:dyDescent="0.2">
      <c r="A262" s="163">
        <v>251</v>
      </c>
      <c r="B262" s="159" t="s">
        <v>388</v>
      </c>
      <c r="C262" s="162" t="s">
        <v>328</v>
      </c>
    </row>
    <row r="263" spans="1:3" x14ac:dyDescent="0.2">
      <c r="A263" s="163">
        <v>252</v>
      </c>
      <c r="B263" s="159" t="s">
        <v>388</v>
      </c>
      <c r="C263" s="162" t="s">
        <v>328</v>
      </c>
    </row>
    <row r="264" spans="1:3" x14ac:dyDescent="0.2">
      <c r="A264" s="163">
        <v>253</v>
      </c>
      <c r="B264" s="159" t="s">
        <v>388</v>
      </c>
      <c r="C264" s="162" t="s">
        <v>328</v>
      </c>
    </row>
    <row r="265" spans="1:3" x14ac:dyDescent="0.2">
      <c r="A265" s="163">
        <v>254</v>
      </c>
      <c r="B265" s="159" t="s">
        <v>389</v>
      </c>
      <c r="C265" s="162" t="s">
        <v>348</v>
      </c>
    </row>
    <row r="266" spans="1:3" x14ac:dyDescent="0.2">
      <c r="A266" s="163">
        <v>255</v>
      </c>
      <c r="B266" s="159" t="s">
        <v>390</v>
      </c>
      <c r="C266" s="162" t="s">
        <v>348</v>
      </c>
    </row>
    <row r="267" spans="1:3" x14ac:dyDescent="0.2">
      <c r="A267" s="163">
        <v>257</v>
      </c>
      <c r="B267" s="159" t="s">
        <v>391</v>
      </c>
      <c r="C267" s="162" t="s">
        <v>348</v>
      </c>
    </row>
    <row r="268" spans="1:3" x14ac:dyDescent="0.2">
      <c r="A268" s="163">
        <v>258</v>
      </c>
      <c r="B268" s="159" t="s">
        <v>392</v>
      </c>
      <c r="C268" s="162" t="s">
        <v>348</v>
      </c>
    </row>
    <row r="269" spans="1:3" x14ac:dyDescent="0.2">
      <c r="A269" s="163">
        <v>259</v>
      </c>
      <c r="B269" s="159" t="s">
        <v>393</v>
      </c>
      <c r="C269" s="162" t="s">
        <v>348</v>
      </c>
    </row>
    <row r="270" spans="1:3" x14ac:dyDescent="0.2">
      <c r="A270" s="163">
        <v>260</v>
      </c>
      <c r="B270" s="159" t="s">
        <v>392</v>
      </c>
      <c r="C270" s="162" t="s">
        <v>328</v>
      </c>
    </row>
    <row r="271" spans="1:3" x14ac:dyDescent="0.2">
      <c r="A271" s="163">
        <v>261</v>
      </c>
      <c r="B271" s="159" t="s">
        <v>392</v>
      </c>
      <c r="C271" s="162" t="s">
        <v>348</v>
      </c>
    </row>
    <row r="272" spans="1:3" x14ac:dyDescent="0.2">
      <c r="A272" s="163">
        <v>262</v>
      </c>
      <c r="B272" s="159" t="s">
        <v>392</v>
      </c>
      <c r="C272" s="162" t="s">
        <v>348</v>
      </c>
    </row>
    <row r="273" spans="1:3" x14ac:dyDescent="0.2">
      <c r="A273" s="163">
        <v>263</v>
      </c>
      <c r="B273" s="159" t="s">
        <v>392</v>
      </c>
      <c r="C273" s="162" t="s">
        <v>348</v>
      </c>
    </row>
    <row r="274" spans="1:3" x14ac:dyDescent="0.2">
      <c r="A274" s="163">
        <v>264</v>
      </c>
      <c r="B274" s="159" t="s">
        <v>392</v>
      </c>
      <c r="C274" s="162" t="s">
        <v>348</v>
      </c>
    </row>
    <row r="275" spans="1:3" x14ac:dyDescent="0.2">
      <c r="A275" s="163">
        <v>265</v>
      </c>
      <c r="B275" s="159" t="s">
        <v>394</v>
      </c>
      <c r="C275" s="162" t="s">
        <v>328</v>
      </c>
    </row>
    <row r="276" spans="1:3" x14ac:dyDescent="0.2">
      <c r="A276" s="163">
        <v>266</v>
      </c>
      <c r="B276" s="159" t="s">
        <v>394</v>
      </c>
      <c r="C276" s="162" t="s">
        <v>328</v>
      </c>
    </row>
    <row r="277" spans="1:3" x14ac:dyDescent="0.2">
      <c r="A277" s="163">
        <v>267</v>
      </c>
      <c r="B277" s="159" t="s">
        <v>394</v>
      </c>
      <c r="C277" s="162" t="s">
        <v>328</v>
      </c>
    </row>
    <row r="278" spans="1:3" x14ac:dyDescent="0.2">
      <c r="A278" s="163">
        <v>268</v>
      </c>
      <c r="B278" s="159" t="s">
        <v>394</v>
      </c>
      <c r="C278" s="162" t="s">
        <v>328</v>
      </c>
    </row>
    <row r="279" spans="1:3" x14ac:dyDescent="0.2">
      <c r="A279" s="163">
        <v>269</v>
      </c>
      <c r="B279" s="159" t="s">
        <v>394</v>
      </c>
      <c r="C279" s="162" t="s">
        <v>328</v>
      </c>
    </row>
    <row r="280" spans="1:3" x14ac:dyDescent="0.2">
      <c r="A280" s="163">
        <v>270</v>
      </c>
      <c r="B280" s="159" t="s">
        <v>394</v>
      </c>
      <c r="C280" s="162" t="s">
        <v>328</v>
      </c>
    </row>
    <row r="281" spans="1:3" x14ac:dyDescent="0.2">
      <c r="A281" s="163">
        <v>271</v>
      </c>
      <c r="B281" s="159" t="s">
        <v>394</v>
      </c>
      <c r="C281" s="162" t="s">
        <v>328</v>
      </c>
    </row>
    <row r="282" spans="1:3" x14ac:dyDescent="0.2">
      <c r="A282" s="163">
        <v>272</v>
      </c>
      <c r="B282" s="159" t="s">
        <v>394</v>
      </c>
      <c r="C282" s="162" t="s">
        <v>328</v>
      </c>
    </row>
    <row r="283" spans="1:3" x14ac:dyDescent="0.2">
      <c r="A283" s="163">
        <v>273</v>
      </c>
      <c r="B283" s="159" t="s">
        <v>394</v>
      </c>
      <c r="C283" s="162" t="s">
        <v>328</v>
      </c>
    </row>
    <row r="284" spans="1:3" x14ac:dyDescent="0.2">
      <c r="A284" s="163">
        <v>274</v>
      </c>
      <c r="B284" s="159" t="s">
        <v>394</v>
      </c>
      <c r="C284" s="162" t="s">
        <v>328</v>
      </c>
    </row>
    <row r="285" spans="1:3" x14ac:dyDescent="0.2">
      <c r="A285" s="163">
        <v>276</v>
      </c>
      <c r="B285" s="159" t="s">
        <v>394</v>
      </c>
      <c r="C285" s="162" t="s">
        <v>328</v>
      </c>
    </row>
    <row r="286" spans="1:3" x14ac:dyDescent="0.2">
      <c r="A286" s="163">
        <v>277</v>
      </c>
      <c r="B286" s="159" t="s">
        <v>395</v>
      </c>
      <c r="C286" s="162" t="s">
        <v>328</v>
      </c>
    </row>
    <row r="287" spans="1:3" x14ac:dyDescent="0.2">
      <c r="A287" s="163">
        <v>278</v>
      </c>
      <c r="B287" s="159" t="s">
        <v>396</v>
      </c>
      <c r="C287" s="162" t="s">
        <v>328</v>
      </c>
    </row>
    <row r="288" spans="1:3" x14ac:dyDescent="0.2">
      <c r="A288" s="163">
        <v>279</v>
      </c>
      <c r="B288" s="159" t="s">
        <v>397</v>
      </c>
      <c r="C288" s="162" t="s">
        <v>328</v>
      </c>
    </row>
    <row r="289" spans="1:3" x14ac:dyDescent="0.2">
      <c r="A289" s="163">
        <v>280</v>
      </c>
      <c r="B289" s="159" t="s">
        <v>398</v>
      </c>
      <c r="C289" s="162" t="s">
        <v>328</v>
      </c>
    </row>
    <row r="290" spans="1:3" x14ac:dyDescent="0.2">
      <c r="A290" s="163">
        <v>281</v>
      </c>
      <c r="B290" s="159" t="s">
        <v>399</v>
      </c>
      <c r="C290" s="162" t="s">
        <v>348</v>
      </c>
    </row>
    <row r="291" spans="1:3" x14ac:dyDescent="0.2">
      <c r="A291" s="163">
        <v>283</v>
      </c>
      <c r="B291" s="159" t="s">
        <v>400</v>
      </c>
      <c r="C291" s="162" t="s">
        <v>348</v>
      </c>
    </row>
    <row r="292" spans="1:3" x14ac:dyDescent="0.2">
      <c r="A292" s="163">
        <v>284</v>
      </c>
      <c r="B292" s="159" t="s">
        <v>341</v>
      </c>
      <c r="C292" s="162" t="s">
        <v>328</v>
      </c>
    </row>
    <row r="293" spans="1:3" x14ac:dyDescent="0.2">
      <c r="A293" s="163">
        <v>285</v>
      </c>
      <c r="B293" s="159" t="s">
        <v>341</v>
      </c>
      <c r="C293" s="162" t="s">
        <v>328</v>
      </c>
    </row>
    <row r="294" spans="1:3" x14ac:dyDescent="0.2">
      <c r="A294" s="163">
        <v>286</v>
      </c>
      <c r="B294" s="159" t="s">
        <v>401</v>
      </c>
      <c r="C294" s="162" t="s">
        <v>328</v>
      </c>
    </row>
    <row r="295" spans="1:3" x14ac:dyDescent="0.2">
      <c r="A295" s="163">
        <v>287</v>
      </c>
      <c r="B295" s="159" t="s">
        <v>402</v>
      </c>
      <c r="C295" s="162" t="s">
        <v>328</v>
      </c>
    </row>
    <row r="296" spans="1:3" x14ac:dyDescent="0.2">
      <c r="A296" s="163">
        <v>288</v>
      </c>
      <c r="B296" s="159" t="s">
        <v>403</v>
      </c>
      <c r="C296" s="162" t="s">
        <v>328</v>
      </c>
    </row>
    <row r="297" spans="1:3" x14ac:dyDescent="0.2">
      <c r="A297" s="163">
        <v>289</v>
      </c>
      <c r="B297" s="159" t="s">
        <v>403</v>
      </c>
      <c r="C297" s="162" t="s">
        <v>328</v>
      </c>
    </row>
    <row r="298" spans="1:3" x14ac:dyDescent="0.2">
      <c r="A298" s="163">
        <v>290</v>
      </c>
      <c r="B298" s="159" t="s">
        <v>403</v>
      </c>
      <c r="C298" s="162" t="s">
        <v>328</v>
      </c>
    </row>
    <row r="299" spans="1:3" x14ac:dyDescent="0.2">
      <c r="A299" s="163">
        <v>291</v>
      </c>
      <c r="B299" s="159" t="s">
        <v>403</v>
      </c>
      <c r="C299" s="162" t="s">
        <v>328</v>
      </c>
    </row>
    <row r="300" spans="1:3" x14ac:dyDescent="0.2">
      <c r="A300" s="163">
        <v>292</v>
      </c>
      <c r="B300" s="159" t="s">
        <v>403</v>
      </c>
      <c r="C300" s="162" t="s">
        <v>328</v>
      </c>
    </row>
    <row r="301" spans="1:3" x14ac:dyDescent="0.2">
      <c r="A301" s="163">
        <v>297</v>
      </c>
      <c r="B301" s="159" t="s">
        <v>403</v>
      </c>
      <c r="C301" s="162" t="s">
        <v>328</v>
      </c>
    </row>
    <row r="302" spans="1:3" x14ac:dyDescent="0.2">
      <c r="A302" s="163">
        <v>298</v>
      </c>
      <c r="B302" s="159" t="s">
        <v>403</v>
      </c>
      <c r="C302" s="162" t="s">
        <v>328</v>
      </c>
    </row>
    <row r="303" spans="1:3" x14ac:dyDescent="0.2">
      <c r="A303" s="163">
        <v>299</v>
      </c>
      <c r="B303" s="159" t="s">
        <v>403</v>
      </c>
      <c r="C303" s="162" t="s">
        <v>328</v>
      </c>
    </row>
    <row r="304" spans="1:3" x14ac:dyDescent="0.2">
      <c r="A304" s="163">
        <v>300</v>
      </c>
      <c r="B304" s="159" t="s">
        <v>404</v>
      </c>
      <c r="C304" s="162" t="s">
        <v>348</v>
      </c>
    </row>
    <row r="305" spans="1:3" x14ac:dyDescent="0.2">
      <c r="A305" s="163">
        <v>301</v>
      </c>
      <c r="B305" s="159" t="s">
        <v>405</v>
      </c>
      <c r="C305" s="162" t="s">
        <v>348</v>
      </c>
    </row>
    <row r="306" spans="1:3" x14ac:dyDescent="0.2">
      <c r="A306" s="163">
        <v>302</v>
      </c>
      <c r="B306" s="159" t="s">
        <v>406</v>
      </c>
      <c r="C306" s="162" t="s">
        <v>348</v>
      </c>
    </row>
    <row r="307" spans="1:3" x14ac:dyDescent="0.2">
      <c r="A307" s="163">
        <v>303</v>
      </c>
      <c r="B307" s="159" t="s">
        <v>403</v>
      </c>
      <c r="C307" s="162" t="s">
        <v>328</v>
      </c>
    </row>
    <row r="308" spans="1:3" x14ac:dyDescent="0.2">
      <c r="A308" s="163">
        <v>304</v>
      </c>
      <c r="B308" s="159" t="s">
        <v>403</v>
      </c>
      <c r="C308" s="162" t="s">
        <v>328</v>
      </c>
    </row>
    <row r="309" spans="1:3" x14ac:dyDescent="0.2">
      <c r="A309" s="163">
        <v>305</v>
      </c>
      <c r="B309" s="159" t="s">
        <v>407</v>
      </c>
      <c r="C309" s="162" t="s">
        <v>348</v>
      </c>
    </row>
    <row r="310" spans="1:3" x14ac:dyDescent="0.2">
      <c r="A310" s="163">
        <v>306</v>
      </c>
      <c r="B310" s="159" t="s">
        <v>407</v>
      </c>
      <c r="C310" s="162" t="s">
        <v>348</v>
      </c>
    </row>
    <row r="311" spans="1:3" x14ac:dyDescent="0.2">
      <c r="A311" s="163">
        <v>307</v>
      </c>
      <c r="B311" s="159" t="s">
        <v>407</v>
      </c>
      <c r="C311" s="162" t="s">
        <v>348</v>
      </c>
    </row>
    <row r="312" spans="1:3" x14ac:dyDescent="0.2">
      <c r="A312" s="163">
        <v>308</v>
      </c>
      <c r="B312" s="159" t="s">
        <v>407</v>
      </c>
      <c r="C312" s="162" t="s">
        <v>348</v>
      </c>
    </row>
    <row r="313" spans="1:3" x14ac:dyDescent="0.2">
      <c r="A313" s="163">
        <v>309</v>
      </c>
      <c r="B313" s="159" t="s">
        <v>408</v>
      </c>
      <c r="C313" s="162" t="s">
        <v>348</v>
      </c>
    </row>
    <row r="314" spans="1:3" x14ac:dyDescent="0.2">
      <c r="A314" s="163">
        <v>310</v>
      </c>
      <c r="B314" s="159" t="s">
        <v>409</v>
      </c>
      <c r="C314" s="162" t="s">
        <v>348</v>
      </c>
    </row>
    <row r="315" spans="1:3" x14ac:dyDescent="0.2">
      <c r="A315" s="163">
        <v>312</v>
      </c>
      <c r="B315" s="159" t="s">
        <v>410</v>
      </c>
      <c r="C315" s="162" t="s">
        <v>348</v>
      </c>
    </row>
    <row r="316" spans="1:3" x14ac:dyDescent="0.2">
      <c r="A316" s="163">
        <v>313</v>
      </c>
      <c r="B316" s="159" t="s">
        <v>411</v>
      </c>
      <c r="C316" s="162" t="s">
        <v>328</v>
      </c>
    </row>
    <row r="317" spans="1:3" x14ac:dyDescent="0.2">
      <c r="A317" s="163">
        <v>314</v>
      </c>
      <c r="B317" s="159" t="s">
        <v>412</v>
      </c>
      <c r="C317" s="162" t="s">
        <v>328</v>
      </c>
    </row>
    <row r="318" spans="1:3" x14ac:dyDescent="0.2">
      <c r="A318" s="163">
        <v>315</v>
      </c>
      <c r="B318" s="159" t="s">
        <v>413</v>
      </c>
      <c r="C318" s="162" t="s">
        <v>328</v>
      </c>
    </row>
    <row r="319" spans="1:3" x14ac:dyDescent="0.2">
      <c r="A319" s="163">
        <v>316</v>
      </c>
      <c r="B319" s="159" t="s">
        <v>414</v>
      </c>
      <c r="C319" s="162" t="s">
        <v>348</v>
      </c>
    </row>
    <row r="320" spans="1:3" x14ac:dyDescent="0.2">
      <c r="A320" s="163">
        <v>317</v>
      </c>
      <c r="B320" s="159" t="s">
        <v>414</v>
      </c>
      <c r="C320" s="162" t="s">
        <v>348</v>
      </c>
    </row>
    <row r="321" spans="1:3" x14ac:dyDescent="0.2">
      <c r="A321" s="163">
        <v>318</v>
      </c>
      <c r="B321" s="159" t="s">
        <v>414</v>
      </c>
      <c r="C321" s="162" t="s">
        <v>348</v>
      </c>
    </row>
    <row r="322" spans="1:3" x14ac:dyDescent="0.2">
      <c r="A322" s="163">
        <v>319</v>
      </c>
      <c r="B322" s="159" t="s">
        <v>415</v>
      </c>
      <c r="C322" s="162" t="s">
        <v>348</v>
      </c>
    </row>
    <row r="323" spans="1:3" x14ac:dyDescent="0.2">
      <c r="A323" s="163">
        <v>320</v>
      </c>
      <c r="B323" s="159" t="s">
        <v>414</v>
      </c>
      <c r="C323" s="162" t="s">
        <v>348</v>
      </c>
    </row>
    <row r="324" spans="1:3" x14ac:dyDescent="0.2">
      <c r="A324" s="163">
        <v>321</v>
      </c>
      <c r="B324" s="159" t="s">
        <v>414</v>
      </c>
      <c r="C324" s="162" t="s">
        <v>348</v>
      </c>
    </row>
    <row r="325" spans="1:3" x14ac:dyDescent="0.2">
      <c r="A325" s="163">
        <v>322</v>
      </c>
      <c r="B325" s="159" t="s">
        <v>414</v>
      </c>
      <c r="C325" s="162" t="s">
        <v>348</v>
      </c>
    </row>
    <row r="326" spans="1:3" x14ac:dyDescent="0.2">
      <c r="A326" s="163">
        <v>323</v>
      </c>
      <c r="B326" s="159" t="s">
        <v>414</v>
      </c>
      <c r="C326" s="162" t="s">
        <v>348</v>
      </c>
    </row>
    <row r="327" spans="1:3" x14ac:dyDescent="0.2">
      <c r="A327" s="163">
        <v>324</v>
      </c>
      <c r="B327" s="159" t="s">
        <v>416</v>
      </c>
      <c r="C327" s="162" t="s">
        <v>348</v>
      </c>
    </row>
    <row r="328" spans="1:3" x14ac:dyDescent="0.2">
      <c r="A328" s="163">
        <v>325</v>
      </c>
      <c r="B328" s="159" t="s">
        <v>417</v>
      </c>
      <c r="C328" s="162" t="s">
        <v>348</v>
      </c>
    </row>
    <row r="329" spans="1:3" x14ac:dyDescent="0.2">
      <c r="A329" s="163">
        <v>326</v>
      </c>
      <c r="B329" s="159" t="s">
        <v>417</v>
      </c>
      <c r="C329" s="162" t="s">
        <v>348</v>
      </c>
    </row>
    <row r="330" spans="1:3" x14ac:dyDescent="0.2">
      <c r="A330" s="163">
        <v>327</v>
      </c>
      <c r="B330" s="159" t="s">
        <v>417</v>
      </c>
      <c r="C330" s="162" t="s">
        <v>348</v>
      </c>
    </row>
    <row r="331" spans="1:3" x14ac:dyDescent="0.2">
      <c r="A331" s="163">
        <v>328</v>
      </c>
      <c r="B331" s="159" t="s">
        <v>417</v>
      </c>
      <c r="C331" s="162" t="s">
        <v>348</v>
      </c>
    </row>
    <row r="332" spans="1:3" x14ac:dyDescent="0.2">
      <c r="A332" s="163">
        <v>329</v>
      </c>
      <c r="B332" s="159" t="s">
        <v>417</v>
      </c>
      <c r="C332" s="162" t="s">
        <v>348</v>
      </c>
    </row>
    <row r="333" spans="1:3" x14ac:dyDescent="0.2">
      <c r="A333" s="163">
        <v>330</v>
      </c>
      <c r="B333" s="159" t="s">
        <v>417</v>
      </c>
      <c r="C333" s="162" t="s">
        <v>348</v>
      </c>
    </row>
    <row r="334" spans="1:3" x14ac:dyDescent="0.2">
      <c r="A334" s="163">
        <v>331</v>
      </c>
      <c r="B334" s="159" t="s">
        <v>417</v>
      </c>
      <c r="C334" s="162" t="s">
        <v>348</v>
      </c>
    </row>
    <row r="335" spans="1:3" x14ac:dyDescent="0.2">
      <c r="A335" s="163">
        <v>332</v>
      </c>
      <c r="B335" s="159" t="s">
        <v>417</v>
      </c>
      <c r="C335" s="162" t="s">
        <v>328</v>
      </c>
    </row>
    <row r="336" spans="1:3" x14ac:dyDescent="0.2">
      <c r="A336" s="163">
        <v>334</v>
      </c>
      <c r="B336" s="159" t="s">
        <v>418</v>
      </c>
      <c r="C336" s="162" t="s">
        <v>348</v>
      </c>
    </row>
    <row r="337" spans="1:3" x14ac:dyDescent="0.2">
      <c r="A337" s="163">
        <v>335</v>
      </c>
      <c r="B337" s="159" t="s">
        <v>419</v>
      </c>
      <c r="C337" s="162" t="s">
        <v>348</v>
      </c>
    </row>
    <row r="338" spans="1:3" x14ac:dyDescent="0.2">
      <c r="A338" s="163">
        <v>336</v>
      </c>
      <c r="B338" s="159" t="s">
        <v>420</v>
      </c>
      <c r="C338" s="162" t="s">
        <v>328</v>
      </c>
    </row>
    <row r="339" spans="1:3" x14ac:dyDescent="0.2">
      <c r="A339" s="163">
        <v>337</v>
      </c>
      <c r="B339" s="159" t="s">
        <v>420</v>
      </c>
      <c r="C339" s="162" t="s">
        <v>328</v>
      </c>
    </row>
    <row r="340" spans="1:3" x14ac:dyDescent="0.2">
      <c r="A340" s="163">
        <v>338</v>
      </c>
      <c r="B340" s="159" t="s">
        <v>421</v>
      </c>
      <c r="C340" s="162" t="s">
        <v>348</v>
      </c>
    </row>
    <row r="341" spans="1:3" x14ac:dyDescent="0.2">
      <c r="A341" s="163">
        <v>339</v>
      </c>
      <c r="B341" s="159" t="s">
        <v>422</v>
      </c>
      <c r="C341" s="162" t="s">
        <v>328</v>
      </c>
    </row>
    <row r="342" spans="1:3" x14ac:dyDescent="0.2">
      <c r="A342" s="163">
        <v>340</v>
      </c>
      <c r="B342" s="159" t="s">
        <v>422</v>
      </c>
      <c r="C342" s="162" t="s">
        <v>328</v>
      </c>
    </row>
    <row r="343" spans="1:3" x14ac:dyDescent="0.2">
      <c r="A343" s="163">
        <v>341</v>
      </c>
      <c r="B343" s="159" t="s">
        <v>422</v>
      </c>
      <c r="C343" s="162" t="s">
        <v>328</v>
      </c>
    </row>
    <row r="344" spans="1:3" x14ac:dyDescent="0.2">
      <c r="A344" s="163">
        <v>342</v>
      </c>
      <c r="B344" s="159" t="s">
        <v>423</v>
      </c>
      <c r="C344" s="162" t="s">
        <v>348</v>
      </c>
    </row>
    <row r="345" spans="1:3" x14ac:dyDescent="0.2">
      <c r="A345" s="163">
        <v>343</v>
      </c>
      <c r="B345" s="159" t="s">
        <v>424</v>
      </c>
      <c r="C345" s="162" t="s">
        <v>348</v>
      </c>
    </row>
    <row r="346" spans="1:3" x14ac:dyDescent="0.2">
      <c r="A346" s="163">
        <v>344</v>
      </c>
      <c r="B346" s="159" t="s">
        <v>425</v>
      </c>
      <c r="C346" s="162" t="s">
        <v>348</v>
      </c>
    </row>
    <row r="347" spans="1:3" x14ac:dyDescent="0.2">
      <c r="A347" s="163">
        <v>344</v>
      </c>
      <c r="B347" s="159" t="s">
        <v>425</v>
      </c>
      <c r="C347" s="162" t="s">
        <v>328</v>
      </c>
    </row>
    <row r="348" spans="1:3" x14ac:dyDescent="0.2">
      <c r="A348" s="163">
        <v>345</v>
      </c>
      <c r="B348" s="159" t="s">
        <v>426</v>
      </c>
      <c r="C348" s="162" t="s">
        <v>348</v>
      </c>
    </row>
    <row r="349" spans="1:3" x14ac:dyDescent="0.2">
      <c r="A349" s="163">
        <v>346</v>
      </c>
      <c r="B349" s="159" t="s">
        <v>427</v>
      </c>
      <c r="C349" s="162" t="s">
        <v>328</v>
      </c>
    </row>
    <row r="350" spans="1:3" x14ac:dyDescent="0.2">
      <c r="A350" s="163">
        <v>347</v>
      </c>
      <c r="B350" s="159" t="s">
        <v>428</v>
      </c>
      <c r="C350" s="162" t="s">
        <v>328</v>
      </c>
    </row>
    <row r="351" spans="1:3" x14ac:dyDescent="0.2">
      <c r="A351" s="163">
        <v>348</v>
      </c>
      <c r="B351" s="159" t="s">
        <v>428</v>
      </c>
      <c r="C351" s="162" t="s">
        <v>328</v>
      </c>
    </row>
    <row r="352" spans="1:3" x14ac:dyDescent="0.2">
      <c r="A352" s="163">
        <v>349</v>
      </c>
      <c r="B352" s="159" t="s">
        <v>374</v>
      </c>
      <c r="C352" s="162" t="s">
        <v>348</v>
      </c>
    </row>
    <row r="353" spans="1:3" x14ac:dyDescent="0.2">
      <c r="A353" s="163">
        <v>350</v>
      </c>
      <c r="B353" s="159" t="s">
        <v>429</v>
      </c>
      <c r="C353" s="162" t="s">
        <v>328</v>
      </c>
    </row>
    <row r="354" spans="1:3" x14ac:dyDescent="0.2">
      <c r="A354" s="163">
        <v>351</v>
      </c>
      <c r="B354" s="159" t="s">
        <v>430</v>
      </c>
      <c r="C354" s="162" t="s">
        <v>348</v>
      </c>
    </row>
    <row r="355" spans="1:3" x14ac:dyDescent="0.2">
      <c r="A355" s="163">
        <v>352</v>
      </c>
      <c r="B355" s="159" t="s">
        <v>431</v>
      </c>
      <c r="C355" s="162" t="s">
        <v>348</v>
      </c>
    </row>
    <row r="356" spans="1:3" x14ac:dyDescent="0.2">
      <c r="A356" s="163">
        <v>353</v>
      </c>
      <c r="B356" s="159" t="s">
        <v>432</v>
      </c>
      <c r="C356" s="162" t="s">
        <v>348</v>
      </c>
    </row>
    <row r="357" spans="1:3" x14ac:dyDescent="0.2">
      <c r="A357" s="163">
        <v>354</v>
      </c>
      <c r="B357" s="159" t="s">
        <v>349</v>
      </c>
      <c r="C357" s="162" t="s">
        <v>328</v>
      </c>
    </row>
    <row r="358" spans="1:3" x14ac:dyDescent="0.2">
      <c r="A358" s="163">
        <v>355</v>
      </c>
      <c r="B358" s="159" t="s">
        <v>433</v>
      </c>
      <c r="C358" s="162" t="s">
        <v>348</v>
      </c>
    </row>
    <row r="359" spans="1:3" x14ac:dyDescent="0.2">
      <c r="A359" s="163">
        <v>357</v>
      </c>
      <c r="B359" s="159" t="s">
        <v>434</v>
      </c>
      <c r="C359" s="162" t="s">
        <v>328</v>
      </c>
    </row>
    <row r="360" spans="1:3" x14ac:dyDescent="0.2">
      <c r="A360" s="163">
        <v>358</v>
      </c>
      <c r="B360" s="159" t="s">
        <v>434</v>
      </c>
      <c r="C360" s="162" t="s">
        <v>328</v>
      </c>
    </row>
    <row r="361" spans="1:3" x14ac:dyDescent="0.2">
      <c r="A361" s="163">
        <v>359</v>
      </c>
      <c r="B361" s="159" t="s">
        <v>434</v>
      </c>
      <c r="C361" s="162" t="s">
        <v>328</v>
      </c>
    </row>
    <row r="362" spans="1:3" x14ac:dyDescent="0.2">
      <c r="A362" s="163">
        <v>360</v>
      </c>
      <c r="B362" s="159" t="s">
        <v>434</v>
      </c>
      <c r="C362" s="162" t="s">
        <v>328</v>
      </c>
    </row>
    <row r="363" spans="1:3" x14ac:dyDescent="0.2">
      <c r="A363" s="163">
        <v>361</v>
      </c>
      <c r="B363" s="159" t="s">
        <v>434</v>
      </c>
      <c r="C363" s="162" t="s">
        <v>328</v>
      </c>
    </row>
    <row r="364" spans="1:3" x14ac:dyDescent="0.2">
      <c r="A364" s="163">
        <v>362</v>
      </c>
      <c r="B364" s="159" t="s">
        <v>434</v>
      </c>
      <c r="C364" s="162" t="s">
        <v>328</v>
      </c>
    </row>
    <row r="365" spans="1:3" x14ac:dyDescent="0.2">
      <c r="A365" s="163">
        <v>363</v>
      </c>
      <c r="B365" s="159" t="s">
        <v>434</v>
      </c>
      <c r="C365" s="162" t="s">
        <v>328</v>
      </c>
    </row>
    <row r="366" spans="1:3" x14ac:dyDescent="0.2">
      <c r="A366" s="163">
        <v>364</v>
      </c>
      <c r="B366" s="159" t="s">
        <v>434</v>
      </c>
      <c r="C366" s="162" t="s">
        <v>328</v>
      </c>
    </row>
    <row r="367" spans="1:3" x14ac:dyDescent="0.2">
      <c r="A367" s="163">
        <v>365</v>
      </c>
      <c r="B367" s="159" t="s">
        <v>434</v>
      </c>
      <c r="C367" s="162" t="s">
        <v>328</v>
      </c>
    </row>
    <row r="368" spans="1:3" x14ac:dyDescent="0.2">
      <c r="A368" s="163">
        <v>366</v>
      </c>
      <c r="B368" s="159" t="s">
        <v>434</v>
      </c>
      <c r="C368" s="162" t="s">
        <v>328</v>
      </c>
    </row>
    <row r="369" spans="1:3" x14ac:dyDescent="0.2">
      <c r="A369" s="163">
        <v>367</v>
      </c>
      <c r="B369" s="159" t="s">
        <v>434</v>
      </c>
      <c r="C369" s="162" t="s">
        <v>328</v>
      </c>
    </row>
    <row r="370" spans="1:3" x14ac:dyDescent="0.2">
      <c r="A370" s="163">
        <v>368</v>
      </c>
      <c r="B370" s="159" t="s">
        <v>434</v>
      </c>
      <c r="C370" s="162" t="s">
        <v>328</v>
      </c>
    </row>
    <row r="371" spans="1:3" x14ac:dyDescent="0.2">
      <c r="A371" s="163">
        <v>369</v>
      </c>
      <c r="B371" s="159" t="s">
        <v>434</v>
      </c>
      <c r="C371" s="162" t="s">
        <v>328</v>
      </c>
    </row>
    <row r="372" spans="1:3" x14ac:dyDescent="0.2">
      <c r="A372" s="163">
        <v>370</v>
      </c>
      <c r="B372" s="159" t="s">
        <v>434</v>
      </c>
      <c r="C372" s="162" t="s">
        <v>328</v>
      </c>
    </row>
    <row r="373" spans="1:3" x14ac:dyDescent="0.2">
      <c r="A373" s="163">
        <v>371</v>
      </c>
      <c r="B373" s="159" t="s">
        <v>434</v>
      </c>
      <c r="C373" s="162" t="s">
        <v>328</v>
      </c>
    </row>
    <row r="374" spans="1:3" x14ac:dyDescent="0.2">
      <c r="A374" s="163">
        <v>372</v>
      </c>
      <c r="B374" s="159" t="s">
        <v>414</v>
      </c>
      <c r="C374" s="162" t="s">
        <v>348</v>
      </c>
    </row>
    <row r="375" spans="1:3" x14ac:dyDescent="0.2">
      <c r="A375" s="163">
        <v>373</v>
      </c>
      <c r="B375" s="159" t="s">
        <v>362</v>
      </c>
      <c r="C375" s="162" t="s">
        <v>348</v>
      </c>
    </row>
    <row r="376" spans="1:3" x14ac:dyDescent="0.2">
      <c r="A376" s="163">
        <v>374</v>
      </c>
      <c r="B376" s="159" t="s">
        <v>362</v>
      </c>
      <c r="C376" s="162" t="s">
        <v>348</v>
      </c>
    </row>
    <row r="377" spans="1:3" x14ac:dyDescent="0.2">
      <c r="A377" s="163">
        <v>375</v>
      </c>
      <c r="B377" s="159" t="s">
        <v>362</v>
      </c>
      <c r="C377" s="162" t="s">
        <v>348</v>
      </c>
    </row>
    <row r="378" spans="1:3" x14ac:dyDescent="0.2">
      <c r="A378" s="163">
        <v>376</v>
      </c>
      <c r="B378" s="159" t="s">
        <v>362</v>
      </c>
      <c r="C378" s="162" t="s">
        <v>348</v>
      </c>
    </row>
    <row r="379" spans="1:3" x14ac:dyDescent="0.2">
      <c r="A379" s="163">
        <v>377</v>
      </c>
      <c r="B379" s="159" t="s">
        <v>362</v>
      </c>
      <c r="C379" s="162" t="s">
        <v>348</v>
      </c>
    </row>
    <row r="380" spans="1:3" x14ac:dyDescent="0.2">
      <c r="A380" s="163">
        <v>378</v>
      </c>
      <c r="B380" s="159" t="s">
        <v>362</v>
      </c>
      <c r="C380" s="162" t="s">
        <v>348</v>
      </c>
    </row>
    <row r="381" spans="1:3" x14ac:dyDescent="0.2">
      <c r="A381" s="163">
        <v>380</v>
      </c>
      <c r="B381" s="159" t="s">
        <v>362</v>
      </c>
      <c r="C381" s="162" t="s">
        <v>348</v>
      </c>
    </row>
    <row r="382" spans="1:3" x14ac:dyDescent="0.2">
      <c r="A382" s="163">
        <v>381</v>
      </c>
      <c r="B382" s="159" t="s">
        <v>362</v>
      </c>
      <c r="C382" s="162" t="s">
        <v>348</v>
      </c>
    </row>
    <row r="383" spans="1:3" x14ac:dyDescent="0.2">
      <c r="A383" s="163">
        <v>382</v>
      </c>
      <c r="B383" s="159" t="s">
        <v>362</v>
      </c>
      <c r="C383" s="162" t="s">
        <v>348</v>
      </c>
    </row>
    <row r="384" spans="1:3" x14ac:dyDescent="0.2">
      <c r="A384" s="163">
        <v>384</v>
      </c>
      <c r="B384" s="159" t="s">
        <v>374</v>
      </c>
      <c r="C384" s="162" t="s">
        <v>348</v>
      </c>
    </row>
    <row r="385" spans="1:3" x14ac:dyDescent="0.2">
      <c r="A385" s="163">
        <v>385</v>
      </c>
      <c r="B385" s="159" t="s">
        <v>362</v>
      </c>
      <c r="C385" s="162" t="s">
        <v>328</v>
      </c>
    </row>
    <row r="386" spans="1:3" x14ac:dyDescent="0.2">
      <c r="A386" s="163">
        <v>386</v>
      </c>
      <c r="B386" s="159" t="s">
        <v>341</v>
      </c>
      <c r="C386" s="162" t="s">
        <v>328</v>
      </c>
    </row>
    <row r="387" spans="1:3" x14ac:dyDescent="0.2">
      <c r="A387" s="163">
        <v>387</v>
      </c>
      <c r="B387" s="159" t="s">
        <v>367</v>
      </c>
      <c r="C387" s="162" t="s">
        <v>328</v>
      </c>
    </row>
    <row r="388" spans="1:3" x14ac:dyDescent="0.2">
      <c r="A388" s="163">
        <v>388</v>
      </c>
      <c r="B388" s="159" t="s">
        <v>362</v>
      </c>
      <c r="C388" s="162" t="s">
        <v>328</v>
      </c>
    </row>
    <row r="389" spans="1:3" x14ac:dyDescent="0.2">
      <c r="A389" s="163">
        <v>389</v>
      </c>
      <c r="B389" s="159" t="s">
        <v>353</v>
      </c>
      <c r="C389" s="162" t="s">
        <v>328</v>
      </c>
    </row>
    <row r="390" spans="1:3" x14ac:dyDescent="0.2">
      <c r="A390" s="163">
        <v>390</v>
      </c>
      <c r="B390" s="159" t="s">
        <v>362</v>
      </c>
      <c r="C390" s="162" t="s">
        <v>348</v>
      </c>
    </row>
    <row r="391" spans="1:3" x14ac:dyDescent="0.2">
      <c r="A391" s="163">
        <v>391</v>
      </c>
      <c r="B391" s="159" t="s">
        <v>435</v>
      </c>
      <c r="C391" s="162" t="s">
        <v>328</v>
      </c>
    </row>
    <row r="392" spans="1:3" x14ac:dyDescent="0.2">
      <c r="A392" s="163">
        <v>392</v>
      </c>
      <c r="B392" s="159" t="s">
        <v>436</v>
      </c>
      <c r="C392" s="162" t="s">
        <v>348</v>
      </c>
    </row>
    <row r="393" spans="1:3" x14ac:dyDescent="0.2">
      <c r="A393" s="163">
        <v>393</v>
      </c>
      <c r="B393" s="159" t="s">
        <v>437</v>
      </c>
      <c r="C393" s="162" t="s">
        <v>348</v>
      </c>
    </row>
    <row r="394" spans="1:3" x14ac:dyDescent="0.2">
      <c r="A394" s="163">
        <v>394</v>
      </c>
      <c r="B394" s="159" t="s">
        <v>393</v>
      </c>
      <c r="C394" s="162" t="s">
        <v>348</v>
      </c>
    </row>
    <row r="395" spans="1:3" x14ac:dyDescent="0.2">
      <c r="A395" s="163">
        <v>395</v>
      </c>
      <c r="B395" s="159" t="s">
        <v>438</v>
      </c>
      <c r="C395" s="162" t="s">
        <v>348</v>
      </c>
    </row>
    <row r="396" spans="1:3" x14ac:dyDescent="0.2">
      <c r="A396" s="163">
        <v>396</v>
      </c>
      <c r="B396" s="159" t="s">
        <v>372</v>
      </c>
      <c r="C396" s="162" t="s">
        <v>348</v>
      </c>
    </row>
    <row r="397" spans="1:3" x14ac:dyDescent="0.2">
      <c r="A397" s="163">
        <v>397</v>
      </c>
      <c r="B397" s="159" t="s">
        <v>439</v>
      </c>
      <c r="C397" s="162" t="s">
        <v>348</v>
      </c>
    </row>
    <row r="398" spans="1:3" x14ac:dyDescent="0.2">
      <c r="A398" s="163">
        <v>398</v>
      </c>
      <c r="B398" s="159" t="s">
        <v>440</v>
      </c>
      <c r="C398" s="162" t="s">
        <v>348</v>
      </c>
    </row>
    <row r="399" spans="1:3" x14ac:dyDescent="0.2">
      <c r="A399" s="163">
        <v>399</v>
      </c>
      <c r="B399" s="159" t="s">
        <v>441</v>
      </c>
      <c r="C399" s="162" t="s">
        <v>328</v>
      </c>
    </row>
    <row r="400" spans="1:3" x14ac:dyDescent="0.2">
      <c r="A400" s="163">
        <v>400</v>
      </c>
      <c r="B400" s="159" t="s">
        <v>392</v>
      </c>
      <c r="C400" s="162" t="s">
        <v>348</v>
      </c>
    </row>
    <row r="401" spans="1:3" x14ac:dyDescent="0.2">
      <c r="A401" s="163">
        <v>401</v>
      </c>
      <c r="B401" s="159" t="s">
        <v>442</v>
      </c>
      <c r="C401" s="162" t="s">
        <v>328</v>
      </c>
    </row>
    <row r="402" spans="1:3" x14ac:dyDescent="0.2">
      <c r="A402" s="163">
        <v>403</v>
      </c>
      <c r="B402" s="159" t="s">
        <v>347</v>
      </c>
      <c r="C402" s="162" t="s">
        <v>348</v>
      </c>
    </row>
    <row r="403" spans="1:3" x14ac:dyDescent="0.2">
      <c r="A403" s="163">
        <v>404</v>
      </c>
      <c r="B403" s="159" t="s">
        <v>443</v>
      </c>
      <c r="C403" s="162" t="s">
        <v>348</v>
      </c>
    </row>
    <row r="404" spans="1:3" x14ac:dyDescent="0.2">
      <c r="A404" s="163">
        <v>405</v>
      </c>
      <c r="B404" s="159" t="s">
        <v>444</v>
      </c>
      <c r="C404" s="162" t="s">
        <v>328</v>
      </c>
    </row>
    <row r="405" spans="1:3" x14ac:dyDescent="0.2">
      <c r="A405" s="163">
        <v>406</v>
      </c>
      <c r="B405" s="159" t="s">
        <v>445</v>
      </c>
      <c r="C405" s="162" t="s">
        <v>328</v>
      </c>
    </row>
    <row r="406" spans="1:3" x14ac:dyDescent="0.2">
      <c r="A406" s="163">
        <v>407</v>
      </c>
      <c r="B406" s="159" t="s">
        <v>446</v>
      </c>
      <c r="C406" s="162" t="s">
        <v>328</v>
      </c>
    </row>
    <row r="407" spans="1:3" x14ac:dyDescent="0.2">
      <c r="A407" s="163">
        <v>408</v>
      </c>
      <c r="B407" s="159" t="s">
        <v>447</v>
      </c>
      <c r="C407" s="162" t="s">
        <v>328</v>
      </c>
    </row>
    <row r="408" spans="1:3" x14ac:dyDescent="0.2">
      <c r="A408" s="163">
        <v>409</v>
      </c>
      <c r="B408" s="159" t="s">
        <v>448</v>
      </c>
      <c r="C408" s="162" t="s">
        <v>328</v>
      </c>
    </row>
    <row r="409" spans="1:3" x14ac:dyDescent="0.2">
      <c r="A409" s="163">
        <v>410</v>
      </c>
      <c r="B409" s="159" t="s">
        <v>449</v>
      </c>
      <c r="C409" s="162" t="s">
        <v>328</v>
      </c>
    </row>
    <row r="410" spans="1:3" x14ac:dyDescent="0.2">
      <c r="A410" s="163">
        <v>411</v>
      </c>
      <c r="B410" s="159" t="s">
        <v>450</v>
      </c>
      <c r="C410" s="162" t="s">
        <v>328</v>
      </c>
    </row>
    <row r="411" spans="1:3" x14ac:dyDescent="0.2">
      <c r="A411" s="163">
        <v>412</v>
      </c>
      <c r="B411" s="159" t="s">
        <v>451</v>
      </c>
      <c r="C411" s="162" t="s">
        <v>328</v>
      </c>
    </row>
    <row r="412" spans="1:3" x14ac:dyDescent="0.2">
      <c r="A412" s="163">
        <v>413</v>
      </c>
      <c r="B412" s="159" t="s">
        <v>452</v>
      </c>
      <c r="C412" s="162" t="s">
        <v>328</v>
      </c>
    </row>
    <row r="413" spans="1:3" x14ac:dyDescent="0.2">
      <c r="A413" s="163">
        <v>414</v>
      </c>
      <c r="B413" s="159" t="s">
        <v>453</v>
      </c>
      <c r="C413" s="162" t="s">
        <v>328</v>
      </c>
    </row>
    <row r="414" spans="1:3" x14ac:dyDescent="0.2">
      <c r="A414" s="163">
        <v>415</v>
      </c>
      <c r="B414" s="159" t="s">
        <v>454</v>
      </c>
      <c r="C414" s="162" t="s">
        <v>328</v>
      </c>
    </row>
    <row r="415" spans="1:3" x14ac:dyDescent="0.2">
      <c r="A415" s="163">
        <v>416</v>
      </c>
      <c r="B415" s="159" t="s">
        <v>455</v>
      </c>
      <c r="C415" s="162" t="s">
        <v>328</v>
      </c>
    </row>
    <row r="416" spans="1:3" x14ac:dyDescent="0.2">
      <c r="A416" s="163">
        <v>417</v>
      </c>
      <c r="B416" s="159" t="s">
        <v>456</v>
      </c>
      <c r="C416" s="162" t="s">
        <v>328</v>
      </c>
    </row>
    <row r="417" spans="1:3" x14ac:dyDescent="0.2">
      <c r="A417" s="163">
        <v>418</v>
      </c>
      <c r="B417" s="159" t="s">
        <v>457</v>
      </c>
      <c r="C417" s="162" t="s">
        <v>328</v>
      </c>
    </row>
    <row r="418" spans="1:3" x14ac:dyDescent="0.2">
      <c r="A418" s="163">
        <v>419</v>
      </c>
      <c r="B418" s="159" t="s">
        <v>458</v>
      </c>
      <c r="C418" s="162" t="s">
        <v>328</v>
      </c>
    </row>
    <row r="419" spans="1:3" x14ac:dyDescent="0.2">
      <c r="A419" s="163">
        <v>420</v>
      </c>
      <c r="B419" s="159" t="s">
        <v>459</v>
      </c>
      <c r="C419" s="162" t="s">
        <v>328</v>
      </c>
    </row>
    <row r="420" spans="1:3" x14ac:dyDescent="0.2">
      <c r="A420" s="163">
        <v>421</v>
      </c>
      <c r="B420" s="159" t="s">
        <v>460</v>
      </c>
      <c r="C420" s="162" t="s">
        <v>328</v>
      </c>
    </row>
    <row r="421" spans="1:3" x14ac:dyDescent="0.2">
      <c r="A421" s="163">
        <v>422</v>
      </c>
      <c r="B421" s="159" t="s">
        <v>461</v>
      </c>
      <c r="C421" s="162" t="s">
        <v>328</v>
      </c>
    </row>
    <row r="422" spans="1:3" x14ac:dyDescent="0.2">
      <c r="A422" s="163">
        <v>423</v>
      </c>
      <c r="B422" s="159" t="s">
        <v>462</v>
      </c>
      <c r="C422" s="162" t="s">
        <v>328</v>
      </c>
    </row>
    <row r="423" spans="1:3" x14ac:dyDescent="0.2">
      <c r="A423" s="163">
        <v>424</v>
      </c>
      <c r="B423" s="159" t="s">
        <v>463</v>
      </c>
      <c r="C423" s="162" t="s">
        <v>328</v>
      </c>
    </row>
    <row r="424" spans="1:3" x14ac:dyDescent="0.2">
      <c r="A424" s="163">
        <v>425</v>
      </c>
      <c r="B424" s="159" t="s">
        <v>464</v>
      </c>
      <c r="C424" s="162" t="s">
        <v>348</v>
      </c>
    </row>
    <row r="425" spans="1:3" x14ac:dyDescent="0.2">
      <c r="A425" s="163">
        <v>426</v>
      </c>
      <c r="B425" s="159" t="s">
        <v>374</v>
      </c>
      <c r="C425" s="162" t="s">
        <v>348</v>
      </c>
    </row>
    <row r="426" spans="1:3" x14ac:dyDescent="0.2">
      <c r="A426" s="163">
        <v>427</v>
      </c>
      <c r="B426" s="159" t="s">
        <v>465</v>
      </c>
      <c r="C426" s="162" t="s">
        <v>348</v>
      </c>
    </row>
    <row r="427" spans="1:3" x14ac:dyDescent="0.2">
      <c r="A427" s="163">
        <v>428</v>
      </c>
      <c r="B427" s="159" t="s">
        <v>466</v>
      </c>
      <c r="C427" s="162" t="s">
        <v>467</v>
      </c>
    </row>
    <row r="428" spans="1:3" x14ac:dyDescent="0.2">
      <c r="A428" s="163">
        <v>429</v>
      </c>
      <c r="B428" s="159" t="s">
        <v>468</v>
      </c>
      <c r="C428" s="162" t="s">
        <v>467</v>
      </c>
    </row>
    <row r="429" spans="1:3" x14ac:dyDescent="0.2">
      <c r="A429" s="163">
        <v>430</v>
      </c>
      <c r="B429" s="159" t="s">
        <v>469</v>
      </c>
      <c r="C429" s="162" t="s">
        <v>467</v>
      </c>
    </row>
    <row r="430" spans="1:3" x14ac:dyDescent="0.2">
      <c r="A430" s="163">
        <v>431</v>
      </c>
      <c r="B430" s="159" t="s">
        <v>470</v>
      </c>
      <c r="C430" s="162" t="s">
        <v>467</v>
      </c>
    </row>
    <row r="431" spans="1:3" x14ac:dyDescent="0.2">
      <c r="A431" s="163">
        <v>432</v>
      </c>
      <c r="B431" s="159" t="s">
        <v>374</v>
      </c>
      <c r="C431" s="162" t="s">
        <v>348</v>
      </c>
    </row>
    <row r="432" spans="1:3" x14ac:dyDescent="0.2">
      <c r="A432" s="163">
        <v>434</v>
      </c>
      <c r="B432" s="159" t="s">
        <v>471</v>
      </c>
      <c r="C432" s="162" t="s">
        <v>328</v>
      </c>
    </row>
    <row r="433" spans="1:3" x14ac:dyDescent="0.2">
      <c r="A433" s="163">
        <v>435</v>
      </c>
      <c r="B433" s="159" t="s">
        <v>472</v>
      </c>
      <c r="C433" s="162" t="s">
        <v>348</v>
      </c>
    </row>
    <row r="434" spans="1:3" x14ac:dyDescent="0.2">
      <c r="A434" s="163">
        <v>436</v>
      </c>
      <c r="B434" s="159" t="s">
        <v>473</v>
      </c>
      <c r="C434" s="162" t="s">
        <v>348</v>
      </c>
    </row>
    <row r="435" spans="1:3" x14ac:dyDescent="0.2">
      <c r="A435" s="163">
        <v>437</v>
      </c>
      <c r="B435" s="159" t="s">
        <v>474</v>
      </c>
      <c r="C435" s="162" t="s">
        <v>348</v>
      </c>
    </row>
    <row r="436" spans="1:3" x14ac:dyDescent="0.2">
      <c r="A436" s="163">
        <v>439</v>
      </c>
      <c r="B436" s="159" t="s">
        <v>475</v>
      </c>
      <c r="C436" s="162" t="s">
        <v>348</v>
      </c>
    </row>
    <row r="437" spans="1:3" x14ac:dyDescent="0.2">
      <c r="A437" s="163">
        <v>440</v>
      </c>
      <c r="B437" s="159" t="s">
        <v>476</v>
      </c>
      <c r="C437" s="162" t="s">
        <v>348</v>
      </c>
    </row>
    <row r="438" spans="1:3" x14ac:dyDescent="0.2">
      <c r="A438" s="163">
        <v>441</v>
      </c>
      <c r="B438" s="159" t="s">
        <v>378</v>
      </c>
      <c r="C438" s="162" t="s">
        <v>348</v>
      </c>
    </row>
    <row r="439" spans="1:3" x14ac:dyDescent="0.2">
      <c r="A439" s="163">
        <v>442</v>
      </c>
      <c r="B439" s="159" t="s">
        <v>374</v>
      </c>
      <c r="C439" s="162" t="s">
        <v>328</v>
      </c>
    </row>
    <row r="440" spans="1:3" x14ac:dyDescent="0.2">
      <c r="A440" s="163">
        <v>443</v>
      </c>
      <c r="B440" s="159" t="s">
        <v>414</v>
      </c>
      <c r="C440" s="162" t="s">
        <v>348</v>
      </c>
    </row>
    <row r="441" spans="1:3" x14ac:dyDescent="0.2">
      <c r="A441" s="163">
        <v>444</v>
      </c>
      <c r="B441" s="159" t="s">
        <v>417</v>
      </c>
      <c r="C441" s="162" t="s">
        <v>348</v>
      </c>
    </row>
    <row r="442" spans="1:3" x14ac:dyDescent="0.2">
      <c r="A442" s="163">
        <v>444</v>
      </c>
      <c r="B442" s="159" t="s">
        <v>417</v>
      </c>
      <c r="C442" s="162" t="s">
        <v>328</v>
      </c>
    </row>
    <row r="443" spans="1:3" x14ac:dyDescent="0.2">
      <c r="A443" s="163">
        <v>445</v>
      </c>
      <c r="B443" s="159" t="s">
        <v>477</v>
      </c>
      <c r="C443" s="162" t="s">
        <v>348</v>
      </c>
    </row>
    <row r="444" spans="1:3" x14ac:dyDescent="0.2">
      <c r="A444" s="163">
        <v>446</v>
      </c>
      <c r="B444" s="159" t="s">
        <v>477</v>
      </c>
      <c r="C444" s="162" t="s">
        <v>348</v>
      </c>
    </row>
    <row r="445" spans="1:3" x14ac:dyDescent="0.2">
      <c r="A445" s="163">
        <v>447</v>
      </c>
      <c r="B445" s="159" t="s">
        <v>388</v>
      </c>
      <c r="C445" s="162" t="s">
        <v>348</v>
      </c>
    </row>
    <row r="446" spans="1:3" x14ac:dyDescent="0.2">
      <c r="A446" s="163">
        <v>448</v>
      </c>
      <c r="B446" s="159" t="s">
        <v>388</v>
      </c>
      <c r="C446" s="162" t="s">
        <v>348</v>
      </c>
    </row>
    <row r="447" spans="1:3" x14ac:dyDescent="0.2">
      <c r="A447" s="163">
        <v>449</v>
      </c>
      <c r="B447" s="159" t="s">
        <v>388</v>
      </c>
      <c r="C447" s="162" t="s">
        <v>348</v>
      </c>
    </row>
    <row r="448" spans="1:3" x14ac:dyDescent="0.2">
      <c r="A448" s="163">
        <v>450</v>
      </c>
      <c r="B448" s="159" t="s">
        <v>388</v>
      </c>
      <c r="C448" s="162" t="s">
        <v>348</v>
      </c>
    </row>
    <row r="449" spans="1:3" x14ac:dyDescent="0.2">
      <c r="A449" s="163">
        <v>451</v>
      </c>
      <c r="B449" s="159" t="s">
        <v>388</v>
      </c>
      <c r="C449" s="162" t="s">
        <v>348</v>
      </c>
    </row>
    <row r="450" spans="1:3" x14ac:dyDescent="0.2">
      <c r="A450" s="163">
        <v>452</v>
      </c>
      <c r="B450" s="159" t="s">
        <v>388</v>
      </c>
      <c r="C450" s="162" t="s">
        <v>348</v>
      </c>
    </row>
    <row r="451" spans="1:3" x14ac:dyDescent="0.2">
      <c r="A451" s="163">
        <v>453</v>
      </c>
      <c r="B451" s="159" t="s">
        <v>388</v>
      </c>
      <c r="C451" s="162" t="s">
        <v>348</v>
      </c>
    </row>
    <row r="452" spans="1:3" x14ac:dyDescent="0.2">
      <c r="A452" s="163">
        <v>454</v>
      </c>
      <c r="B452" s="159" t="s">
        <v>388</v>
      </c>
      <c r="C452" s="162" t="s">
        <v>348</v>
      </c>
    </row>
    <row r="453" spans="1:3" x14ac:dyDescent="0.2">
      <c r="A453" s="163">
        <v>455</v>
      </c>
      <c r="B453" s="159" t="s">
        <v>388</v>
      </c>
      <c r="C453" s="162" t="s">
        <v>348</v>
      </c>
    </row>
    <row r="454" spans="1:3" x14ac:dyDescent="0.2">
      <c r="A454" s="163">
        <v>456</v>
      </c>
      <c r="B454" s="159" t="s">
        <v>388</v>
      </c>
      <c r="C454" s="162" t="s">
        <v>348</v>
      </c>
    </row>
    <row r="455" spans="1:3" x14ac:dyDescent="0.2">
      <c r="A455" s="163">
        <v>459</v>
      </c>
      <c r="B455" s="159" t="s">
        <v>388</v>
      </c>
      <c r="C455" s="162" t="s">
        <v>348</v>
      </c>
    </row>
    <row r="456" spans="1:3" x14ac:dyDescent="0.2">
      <c r="A456" s="163">
        <v>460</v>
      </c>
      <c r="B456" s="159" t="s">
        <v>478</v>
      </c>
      <c r="C456" s="162" t="s">
        <v>328</v>
      </c>
    </row>
    <row r="457" spans="1:3" x14ac:dyDescent="0.2">
      <c r="A457" s="163">
        <v>461</v>
      </c>
      <c r="B457" s="159" t="s">
        <v>478</v>
      </c>
      <c r="C457" s="162" t="s">
        <v>328</v>
      </c>
    </row>
    <row r="458" spans="1:3" x14ac:dyDescent="0.2">
      <c r="A458" s="163">
        <v>462</v>
      </c>
      <c r="B458" s="159" t="s">
        <v>479</v>
      </c>
      <c r="C458" s="162" t="s">
        <v>328</v>
      </c>
    </row>
    <row r="459" spans="1:3" x14ac:dyDescent="0.2">
      <c r="A459" s="163">
        <v>463</v>
      </c>
      <c r="B459" s="159" t="s">
        <v>480</v>
      </c>
      <c r="C459" s="162" t="s">
        <v>328</v>
      </c>
    </row>
    <row r="460" spans="1:3" x14ac:dyDescent="0.2">
      <c r="A460" s="163">
        <v>464</v>
      </c>
      <c r="B460" s="159" t="s">
        <v>481</v>
      </c>
      <c r="C460" s="162" t="s">
        <v>348</v>
      </c>
    </row>
    <row r="461" spans="1:3" x14ac:dyDescent="0.2">
      <c r="A461" s="163">
        <v>465</v>
      </c>
      <c r="B461" s="159" t="s">
        <v>482</v>
      </c>
      <c r="C461" s="162" t="s">
        <v>348</v>
      </c>
    </row>
    <row r="462" spans="1:3" x14ac:dyDescent="0.2">
      <c r="A462" s="163">
        <v>466</v>
      </c>
      <c r="B462" s="159" t="s">
        <v>483</v>
      </c>
      <c r="C462" s="162" t="s">
        <v>348</v>
      </c>
    </row>
    <row r="463" spans="1:3" x14ac:dyDescent="0.2">
      <c r="A463" s="163">
        <v>467</v>
      </c>
      <c r="B463" s="159" t="s">
        <v>483</v>
      </c>
      <c r="C463" s="162" t="s">
        <v>348</v>
      </c>
    </row>
    <row r="464" spans="1:3" x14ac:dyDescent="0.2">
      <c r="A464" s="163">
        <v>468</v>
      </c>
      <c r="B464" s="159" t="s">
        <v>483</v>
      </c>
      <c r="C464" s="162" t="s">
        <v>348</v>
      </c>
    </row>
    <row r="465" spans="1:3" x14ac:dyDescent="0.2">
      <c r="A465" s="163">
        <v>469</v>
      </c>
      <c r="B465" s="159" t="s">
        <v>483</v>
      </c>
      <c r="C465" s="162" t="s">
        <v>348</v>
      </c>
    </row>
    <row r="466" spans="1:3" x14ac:dyDescent="0.2">
      <c r="A466" s="163">
        <v>470</v>
      </c>
      <c r="B466" s="159" t="s">
        <v>483</v>
      </c>
      <c r="C466" s="162" t="s">
        <v>348</v>
      </c>
    </row>
    <row r="467" spans="1:3" x14ac:dyDescent="0.2">
      <c r="A467" s="163">
        <v>473</v>
      </c>
      <c r="B467" s="159" t="s">
        <v>484</v>
      </c>
      <c r="C467" s="162" t="s">
        <v>348</v>
      </c>
    </row>
    <row r="468" spans="1:3" x14ac:dyDescent="0.2">
      <c r="A468" s="163">
        <v>474</v>
      </c>
      <c r="B468" s="159" t="s">
        <v>485</v>
      </c>
      <c r="C468" s="162" t="s">
        <v>328</v>
      </c>
    </row>
    <row r="469" spans="1:3" x14ac:dyDescent="0.2">
      <c r="A469" s="163">
        <v>475</v>
      </c>
      <c r="B469" s="159" t="s">
        <v>486</v>
      </c>
      <c r="C469" s="162" t="s">
        <v>348</v>
      </c>
    </row>
    <row r="470" spans="1:3" x14ac:dyDescent="0.2">
      <c r="A470" s="163">
        <v>476</v>
      </c>
      <c r="B470" s="159" t="s">
        <v>487</v>
      </c>
      <c r="C470" s="162" t="s">
        <v>328</v>
      </c>
    </row>
    <row r="471" spans="1:3" x14ac:dyDescent="0.2">
      <c r="A471" s="163">
        <v>477</v>
      </c>
      <c r="B471" s="159" t="s">
        <v>487</v>
      </c>
      <c r="C471" s="162" t="s">
        <v>328</v>
      </c>
    </row>
    <row r="472" spans="1:3" x14ac:dyDescent="0.2">
      <c r="A472" s="163">
        <v>478</v>
      </c>
      <c r="B472" s="159" t="s">
        <v>417</v>
      </c>
      <c r="C472" s="162" t="s">
        <v>348</v>
      </c>
    </row>
    <row r="473" spans="1:3" x14ac:dyDescent="0.2">
      <c r="A473" s="163">
        <v>479</v>
      </c>
      <c r="B473" s="159" t="s">
        <v>475</v>
      </c>
      <c r="C473" s="162" t="s">
        <v>348</v>
      </c>
    </row>
    <row r="474" spans="1:3" x14ac:dyDescent="0.2">
      <c r="A474" s="163">
        <v>480</v>
      </c>
      <c r="B474" s="159" t="s">
        <v>475</v>
      </c>
      <c r="C474" s="162" t="s">
        <v>348</v>
      </c>
    </row>
    <row r="475" spans="1:3" x14ac:dyDescent="0.2">
      <c r="A475" s="163">
        <v>481</v>
      </c>
      <c r="B475" s="159" t="s">
        <v>475</v>
      </c>
      <c r="C475" s="162" t="s">
        <v>348</v>
      </c>
    </row>
    <row r="476" spans="1:3" x14ac:dyDescent="0.2">
      <c r="A476" s="163">
        <v>482</v>
      </c>
      <c r="B476" s="159" t="s">
        <v>488</v>
      </c>
      <c r="C476" s="162" t="s">
        <v>489</v>
      </c>
    </row>
    <row r="477" spans="1:3" x14ac:dyDescent="0.2">
      <c r="A477" s="163">
        <v>483</v>
      </c>
      <c r="B477" s="159" t="s">
        <v>490</v>
      </c>
      <c r="C477" s="162" t="s">
        <v>489</v>
      </c>
    </row>
    <row r="478" spans="1:3" x14ac:dyDescent="0.2">
      <c r="A478" s="163">
        <v>484</v>
      </c>
      <c r="B478" s="159" t="s">
        <v>491</v>
      </c>
      <c r="C478" s="162" t="s">
        <v>489</v>
      </c>
    </row>
    <row r="479" spans="1:3" x14ac:dyDescent="0.2">
      <c r="A479" s="163">
        <v>485</v>
      </c>
      <c r="B479" s="159" t="s">
        <v>492</v>
      </c>
      <c r="C479" s="162" t="s">
        <v>489</v>
      </c>
    </row>
    <row r="480" spans="1:3" x14ac:dyDescent="0.2">
      <c r="A480" s="163">
        <v>486</v>
      </c>
      <c r="B480" s="159" t="s">
        <v>493</v>
      </c>
      <c r="C480" s="162" t="s">
        <v>489</v>
      </c>
    </row>
    <row r="481" spans="1:3" x14ac:dyDescent="0.2">
      <c r="A481" s="163">
        <v>487</v>
      </c>
      <c r="B481" s="159" t="s">
        <v>494</v>
      </c>
      <c r="C481" s="162" t="s">
        <v>489</v>
      </c>
    </row>
    <row r="482" spans="1:3" x14ac:dyDescent="0.2">
      <c r="A482" s="163">
        <v>488</v>
      </c>
      <c r="B482" s="159" t="s">
        <v>495</v>
      </c>
      <c r="C482" s="162" t="s">
        <v>489</v>
      </c>
    </row>
    <row r="483" spans="1:3" x14ac:dyDescent="0.2">
      <c r="A483" s="163">
        <v>489</v>
      </c>
      <c r="B483" s="159" t="s">
        <v>496</v>
      </c>
      <c r="C483" s="162" t="s">
        <v>489</v>
      </c>
    </row>
    <row r="484" spans="1:3" x14ac:dyDescent="0.2">
      <c r="A484" s="163">
        <v>490</v>
      </c>
      <c r="B484" s="159" t="s">
        <v>497</v>
      </c>
      <c r="C484" s="162" t="s">
        <v>489</v>
      </c>
    </row>
    <row r="485" spans="1:3" x14ac:dyDescent="0.2">
      <c r="A485" s="163">
        <v>491</v>
      </c>
      <c r="B485" s="159" t="s">
        <v>498</v>
      </c>
      <c r="C485" s="162" t="s">
        <v>489</v>
      </c>
    </row>
    <row r="486" spans="1:3" x14ac:dyDescent="0.2">
      <c r="A486" s="163">
        <v>492</v>
      </c>
      <c r="B486" s="159" t="s">
        <v>499</v>
      </c>
      <c r="C486" s="162" t="s">
        <v>489</v>
      </c>
    </row>
    <row r="487" spans="1:3" x14ac:dyDescent="0.2">
      <c r="A487" s="163">
        <v>493</v>
      </c>
      <c r="B487" s="159" t="s">
        <v>500</v>
      </c>
      <c r="C487" s="162" t="s">
        <v>489</v>
      </c>
    </row>
    <row r="488" spans="1:3" x14ac:dyDescent="0.2">
      <c r="A488" s="163">
        <v>494</v>
      </c>
      <c r="B488" s="159" t="s">
        <v>501</v>
      </c>
      <c r="C488" s="162" t="s">
        <v>489</v>
      </c>
    </row>
    <row r="489" spans="1:3" x14ac:dyDescent="0.2">
      <c r="A489" s="163">
        <v>495</v>
      </c>
      <c r="B489" s="159" t="s">
        <v>502</v>
      </c>
      <c r="C489" s="162" t="s">
        <v>489</v>
      </c>
    </row>
    <row r="490" spans="1:3" x14ac:dyDescent="0.2">
      <c r="A490" s="163">
        <v>496</v>
      </c>
      <c r="B490" s="159" t="s">
        <v>503</v>
      </c>
      <c r="C490" s="162" t="s">
        <v>489</v>
      </c>
    </row>
    <row r="491" spans="1:3" x14ac:dyDescent="0.2">
      <c r="A491" s="163">
        <v>497</v>
      </c>
      <c r="B491" s="159" t="s">
        <v>504</v>
      </c>
      <c r="C491" s="162" t="s">
        <v>489</v>
      </c>
    </row>
    <row r="492" spans="1:3" x14ac:dyDescent="0.2">
      <c r="A492" s="163">
        <v>498</v>
      </c>
      <c r="B492" s="159" t="s">
        <v>505</v>
      </c>
      <c r="C492" s="162" t="s">
        <v>489</v>
      </c>
    </row>
    <row r="493" spans="1:3" x14ac:dyDescent="0.2">
      <c r="A493" s="163">
        <v>701</v>
      </c>
      <c r="B493" s="159" t="s">
        <v>506</v>
      </c>
      <c r="C493" s="162" t="s">
        <v>328</v>
      </c>
    </row>
    <row r="494" spans="1:3" x14ac:dyDescent="0.2">
      <c r="A494" s="163">
        <v>702</v>
      </c>
      <c r="B494" s="159" t="s">
        <v>506</v>
      </c>
      <c r="C494" s="162" t="s">
        <v>328</v>
      </c>
    </row>
    <row r="495" spans="1:3" x14ac:dyDescent="0.2">
      <c r="A495" s="163">
        <v>703</v>
      </c>
      <c r="B495" s="159" t="s">
        <v>440</v>
      </c>
      <c r="C495" s="162" t="s">
        <v>328</v>
      </c>
    </row>
    <row r="496" spans="1:3" x14ac:dyDescent="0.2">
      <c r="A496" s="163">
        <v>704</v>
      </c>
      <c r="B496" s="159" t="s">
        <v>440</v>
      </c>
      <c r="C496" s="162" t="s">
        <v>328</v>
      </c>
    </row>
    <row r="497" spans="1:3" x14ac:dyDescent="0.2">
      <c r="A497" s="163">
        <v>705</v>
      </c>
      <c r="B497" s="159" t="s">
        <v>440</v>
      </c>
      <c r="C497" s="162" t="s">
        <v>328</v>
      </c>
    </row>
    <row r="498" spans="1:3" x14ac:dyDescent="0.2">
      <c r="A498" s="163">
        <v>706</v>
      </c>
      <c r="B498" s="159" t="s">
        <v>440</v>
      </c>
      <c r="C498" s="162" t="s">
        <v>328</v>
      </c>
    </row>
    <row r="499" spans="1:3" x14ac:dyDescent="0.2">
      <c r="A499" s="163">
        <v>707</v>
      </c>
      <c r="B499" s="159" t="s">
        <v>440</v>
      </c>
      <c r="C499" s="162" t="s">
        <v>328</v>
      </c>
    </row>
    <row r="500" spans="1:3" x14ac:dyDescent="0.2">
      <c r="A500" s="163">
        <v>708</v>
      </c>
      <c r="B500" s="159" t="s">
        <v>440</v>
      </c>
      <c r="C500" s="162" t="s">
        <v>328</v>
      </c>
    </row>
    <row r="501" spans="1:3" x14ac:dyDescent="0.2">
      <c r="A501" s="163">
        <v>709</v>
      </c>
      <c r="B501" s="159" t="s">
        <v>440</v>
      </c>
      <c r="C501" s="162" t="s">
        <v>328</v>
      </c>
    </row>
    <row r="502" spans="1:3" x14ac:dyDescent="0.2">
      <c r="A502" s="163">
        <v>710</v>
      </c>
      <c r="B502" s="159" t="s">
        <v>440</v>
      </c>
      <c r="C502" s="162" t="s">
        <v>328</v>
      </c>
    </row>
    <row r="503" spans="1:3" x14ac:dyDescent="0.2">
      <c r="A503" s="163">
        <v>711</v>
      </c>
      <c r="B503" s="159" t="s">
        <v>440</v>
      </c>
      <c r="C503" s="162" t="s">
        <v>328</v>
      </c>
    </row>
    <row r="504" spans="1:3" x14ac:dyDescent="0.2">
      <c r="A504" s="163">
        <v>712</v>
      </c>
      <c r="B504" s="159" t="s">
        <v>507</v>
      </c>
      <c r="C504" s="162" t="s">
        <v>328</v>
      </c>
    </row>
    <row r="505" spans="1:3" x14ac:dyDescent="0.2">
      <c r="A505" s="163">
        <v>713</v>
      </c>
      <c r="B505" s="159" t="s">
        <v>507</v>
      </c>
      <c r="C505" s="162" t="s">
        <v>328</v>
      </c>
    </row>
    <row r="506" spans="1:3" x14ac:dyDescent="0.2">
      <c r="A506" s="163">
        <v>714</v>
      </c>
      <c r="B506" s="159" t="s">
        <v>507</v>
      </c>
      <c r="C506" s="162" t="s">
        <v>328</v>
      </c>
    </row>
    <row r="507" spans="1:3" x14ac:dyDescent="0.2">
      <c r="A507" s="163">
        <v>715</v>
      </c>
      <c r="B507" s="159" t="s">
        <v>507</v>
      </c>
      <c r="C507" s="162" t="s">
        <v>328</v>
      </c>
    </row>
    <row r="508" spans="1:3" x14ac:dyDescent="0.2">
      <c r="A508" s="163">
        <v>716</v>
      </c>
      <c r="B508" s="159" t="s">
        <v>508</v>
      </c>
      <c r="C508" s="162" t="s">
        <v>328</v>
      </c>
    </row>
    <row r="509" spans="1:3" x14ac:dyDescent="0.2">
      <c r="A509" s="163">
        <v>717</v>
      </c>
      <c r="B509" s="159" t="s">
        <v>508</v>
      </c>
      <c r="C509" s="162" t="s">
        <v>328</v>
      </c>
    </row>
    <row r="510" spans="1:3" x14ac:dyDescent="0.2">
      <c r="A510" s="163">
        <v>718</v>
      </c>
      <c r="B510" s="159" t="s">
        <v>509</v>
      </c>
      <c r="C510" s="162" t="s">
        <v>328</v>
      </c>
    </row>
    <row r="511" spans="1:3" x14ac:dyDescent="0.2">
      <c r="A511" s="163">
        <v>719</v>
      </c>
      <c r="B511" s="159" t="s">
        <v>509</v>
      </c>
      <c r="C511" s="162" t="s">
        <v>328</v>
      </c>
    </row>
    <row r="512" spans="1:3" x14ac:dyDescent="0.2">
      <c r="A512" s="163">
        <v>720</v>
      </c>
      <c r="B512" s="159" t="s">
        <v>375</v>
      </c>
      <c r="C512" s="162" t="s">
        <v>348</v>
      </c>
    </row>
    <row r="513" spans="1:3" x14ac:dyDescent="0.2">
      <c r="A513" s="163">
        <v>721</v>
      </c>
      <c r="B513" s="159" t="s">
        <v>510</v>
      </c>
      <c r="C513" s="162" t="s">
        <v>348</v>
      </c>
    </row>
    <row r="514" spans="1:3" x14ac:dyDescent="0.2">
      <c r="A514" s="163">
        <v>722</v>
      </c>
      <c r="B514" s="159" t="s">
        <v>510</v>
      </c>
      <c r="C514" s="162" t="s">
        <v>348</v>
      </c>
    </row>
    <row r="515" spans="1:3" x14ac:dyDescent="0.2">
      <c r="A515" s="163">
        <v>723</v>
      </c>
      <c r="B515" s="159" t="s">
        <v>510</v>
      </c>
      <c r="C515" s="162" t="s">
        <v>348</v>
      </c>
    </row>
    <row r="516" spans="1:3" x14ac:dyDescent="0.2">
      <c r="A516" s="163">
        <v>724</v>
      </c>
      <c r="B516" s="159" t="s">
        <v>510</v>
      </c>
      <c r="C516" s="162" t="s">
        <v>348</v>
      </c>
    </row>
    <row r="517" spans="1:3" x14ac:dyDescent="0.2">
      <c r="A517" s="163">
        <v>725</v>
      </c>
      <c r="B517" s="159" t="s">
        <v>510</v>
      </c>
      <c r="C517" s="162" t="s">
        <v>348</v>
      </c>
    </row>
    <row r="518" spans="1:3" x14ac:dyDescent="0.2">
      <c r="A518" s="163">
        <v>726</v>
      </c>
      <c r="B518" s="159" t="s">
        <v>510</v>
      </c>
      <c r="C518" s="162" t="s">
        <v>348</v>
      </c>
    </row>
    <row r="519" spans="1:3" x14ac:dyDescent="0.2">
      <c r="A519" s="163">
        <v>727</v>
      </c>
      <c r="B519" s="159" t="s">
        <v>510</v>
      </c>
      <c r="C519" s="162" t="s">
        <v>348</v>
      </c>
    </row>
    <row r="520" spans="1:3" x14ac:dyDescent="0.2">
      <c r="A520" s="163">
        <v>728</v>
      </c>
      <c r="B520" s="159" t="s">
        <v>511</v>
      </c>
      <c r="C520" s="162" t="s">
        <v>348</v>
      </c>
    </row>
    <row r="521" spans="1:3" x14ac:dyDescent="0.2">
      <c r="A521" s="163">
        <v>729</v>
      </c>
      <c r="B521" s="159" t="s">
        <v>510</v>
      </c>
      <c r="C521" s="162" t="s">
        <v>348</v>
      </c>
    </row>
    <row r="522" spans="1:3" x14ac:dyDescent="0.2">
      <c r="A522" s="163">
        <v>730</v>
      </c>
      <c r="B522" s="159" t="s">
        <v>511</v>
      </c>
      <c r="C522" s="162" t="s">
        <v>348</v>
      </c>
    </row>
    <row r="523" spans="1:3" x14ac:dyDescent="0.2">
      <c r="A523" s="163">
        <v>731</v>
      </c>
      <c r="B523" s="159" t="s">
        <v>510</v>
      </c>
      <c r="C523" s="162" t="s">
        <v>348</v>
      </c>
    </row>
    <row r="524" spans="1:3" x14ac:dyDescent="0.2">
      <c r="A524" s="163">
        <v>732</v>
      </c>
      <c r="B524" s="159" t="s">
        <v>511</v>
      </c>
      <c r="C524" s="162" t="s">
        <v>348</v>
      </c>
    </row>
    <row r="525" spans="1:3" x14ac:dyDescent="0.2">
      <c r="A525" s="163">
        <v>733</v>
      </c>
      <c r="B525" s="159" t="s">
        <v>510</v>
      </c>
      <c r="C525" s="162" t="s">
        <v>348</v>
      </c>
    </row>
    <row r="526" spans="1:3" x14ac:dyDescent="0.2">
      <c r="A526" s="163">
        <v>734</v>
      </c>
      <c r="B526" s="159" t="s">
        <v>511</v>
      </c>
      <c r="C526" s="162" t="s">
        <v>348</v>
      </c>
    </row>
    <row r="527" spans="1:3" x14ac:dyDescent="0.2">
      <c r="A527" s="163">
        <v>735</v>
      </c>
      <c r="B527" s="159" t="s">
        <v>510</v>
      </c>
      <c r="C527" s="162" t="s">
        <v>348</v>
      </c>
    </row>
    <row r="528" spans="1:3" x14ac:dyDescent="0.2">
      <c r="A528" s="163">
        <v>736</v>
      </c>
      <c r="B528" s="159" t="s">
        <v>511</v>
      </c>
      <c r="C528" s="162" t="s">
        <v>348</v>
      </c>
    </row>
    <row r="529" spans="1:3" x14ac:dyDescent="0.2">
      <c r="A529" s="163">
        <v>737</v>
      </c>
      <c r="B529" s="159" t="s">
        <v>510</v>
      </c>
      <c r="C529" s="162" t="s">
        <v>348</v>
      </c>
    </row>
    <row r="530" spans="1:3" x14ac:dyDescent="0.2">
      <c r="A530" s="163">
        <v>738</v>
      </c>
      <c r="B530" s="159" t="s">
        <v>511</v>
      </c>
      <c r="C530" s="162" t="s">
        <v>348</v>
      </c>
    </row>
    <row r="531" spans="1:3" x14ac:dyDescent="0.2">
      <c r="A531" s="163">
        <v>739</v>
      </c>
      <c r="B531" s="159" t="s">
        <v>510</v>
      </c>
      <c r="C531" s="162" t="s">
        <v>348</v>
      </c>
    </row>
    <row r="532" spans="1:3" x14ac:dyDescent="0.2">
      <c r="A532" s="163">
        <v>740</v>
      </c>
      <c r="B532" s="159" t="s">
        <v>511</v>
      </c>
      <c r="C532" s="162" t="s">
        <v>348</v>
      </c>
    </row>
    <row r="533" spans="1:3" x14ac:dyDescent="0.2">
      <c r="A533" s="163">
        <v>741</v>
      </c>
      <c r="B533" s="159" t="s">
        <v>510</v>
      </c>
      <c r="C533" s="162" t="s">
        <v>348</v>
      </c>
    </row>
    <row r="534" spans="1:3" x14ac:dyDescent="0.2">
      <c r="A534" s="163">
        <v>742</v>
      </c>
      <c r="B534" s="159" t="s">
        <v>511</v>
      </c>
      <c r="C534" s="162" t="s">
        <v>348</v>
      </c>
    </row>
    <row r="535" spans="1:3" x14ac:dyDescent="0.2">
      <c r="A535" s="163">
        <v>743</v>
      </c>
      <c r="B535" s="159" t="s">
        <v>510</v>
      </c>
      <c r="C535" s="162" t="s">
        <v>348</v>
      </c>
    </row>
    <row r="536" spans="1:3" x14ac:dyDescent="0.2">
      <c r="A536" s="163">
        <v>744</v>
      </c>
      <c r="B536" s="159" t="s">
        <v>511</v>
      </c>
      <c r="C536" s="162" t="s">
        <v>348</v>
      </c>
    </row>
    <row r="537" spans="1:3" x14ac:dyDescent="0.2">
      <c r="A537" s="163">
        <v>745</v>
      </c>
      <c r="B537" s="159" t="s">
        <v>510</v>
      </c>
      <c r="C537" s="162" t="s">
        <v>348</v>
      </c>
    </row>
    <row r="538" spans="1:3" x14ac:dyDescent="0.2">
      <c r="A538" s="163">
        <v>746</v>
      </c>
      <c r="B538" s="159" t="s">
        <v>511</v>
      </c>
      <c r="C538" s="162" t="s">
        <v>348</v>
      </c>
    </row>
    <row r="539" spans="1:3" x14ac:dyDescent="0.2">
      <c r="A539" s="163">
        <v>747</v>
      </c>
      <c r="B539" s="159" t="s">
        <v>510</v>
      </c>
      <c r="C539" s="162" t="s">
        <v>348</v>
      </c>
    </row>
    <row r="540" spans="1:3" x14ac:dyDescent="0.2">
      <c r="A540" s="163">
        <v>748</v>
      </c>
      <c r="B540" s="159" t="s">
        <v>510</v>
      </c>
      <c r="C540" s="162" t="s">
        <v>348</v>
      </c>
    </row>
    <row r="541" spans="1:3" x14ac:dyDescent="0.2">
      <c r="A541" s="163">
        <v>749</v>
      </c>
      <c r="B541" s="159" t="s">
        <v>511</v>
      </c>
      <c r="C541" s="162" t="s">
        <v>348</v>
      </c>
    </row>
    <row r="542" spans="1:3" x14ac:dyDescent="0.2">
      <c r="A542" s="163">
        <v>752</v>
      </c>
      <c r="B542" s="159" t="s">
        <v>510</v>
      </c>
      <c r="C542" s="162" t="s">
        <v>348</v>
      </c>
    </row>
    <row r="543" spans="1:3" x14ac:dyDescent="0.2">
      <c r="A543" s="163">
        <v>753</v>
      </c>
      <c r="B543" s="159" t="s">
        <v>512</v>
      </c>
      <c r="C543" s="162" t="s">
        <v>348</v>
      </c>
    </row>
    <row r="544" spans="1:3" x14ac:dyDescent="0.2">
      <c r="A544" s="163">
        <v>754</v>
      </c>
      <c r="B544" s="159" t="s">
        <v>510</v>
      </c>
      <c r="C544" s="162" t="s">
        <v>348</v>
      </c>
    </row>
    <row r="545" spans="1:3" x14ac:dyDescent="0.2">
      <c r="A545" s="163">
        <v>755</v>
      </c>
      <c r="B545" s="159" t="s">
        <v>512</v>
      </c>
      <c r="C545" s="162" t="s">
        <v>348</v>
      </c>
    </row>
    <row r="546" spans="1:3" x14ac:dyDescent="0.2">
      <c r="A546" s="163">
        <v>756</v>
      </c>
      <c r="B546" s="159" t="s">
        <v>510</v>
      </c>
      <c r="C546" s="162" t="s">
        <v>348</v>
      </c>
    </row>
    <row r="547" spans="1:3" x14ac:dyDescent="0.2">
      <c r="A547" s="163">
        <v>757</v>
      </c>
      <c r="B547" s="159" t="s">
        <v>512</v>
      </c>
      <c r="C547" s="162" t="s">
        <v>348</v>
      </c>
    </row>
    <row r="548" spans="1:3" x14ac:dyDescent="0.2">
      <c r="A548" s="163">
        <v>758</v>
      </c>
      <c r="B548" s="159" t="s">
        <v>510</v>
      </c>
      <c r="C548" s="162" t="s">
        <v>348</v>
      </c>
    </row>
    <row r="549" spans="1:3" x14ac:dyDescent="0.2">
      <c r="A549" s="163">
        <v>759</v>
      </c>
      <c r="B549" s="159" t="s">
        <v>512</v>
      </c>
      <c r="C549" s="162" t="s">
        <v>348</v>
      </c>
    </row>
    <row r="550" spans="1:3" x14ac:dyDescent="0.2">
      <c r="A550" s="163">
        <v>760</v>
      </c>
      <c r="B550" s="159" t="s">
        <v>510</v>
      </c>
      <c r="C550" s="162" t="s">
        <v>348</v>
      </c>
    </row>
    <row r="551" spans="1:3" x14ac:dyDescent="0.2">
      <c r="A551" s="163">
        <v>761</v>
      </c>
      <c r="B551" s="159" t="s">
        <v>512</v>
      </c>
      <c r="C551" s="162" t="s">
        <v>348</v>
      </c>
    </row>
    <row r="552" spans="1:3" x14ac:dyDescent="0.2">
      <c r="A552" s="163">
        <v>762</v>
      </c>
      <c r="B552" s="159" t="s">
        <v>510</v>
      </c>
      <c r="C552" s="162" t="s">
        <v>348</v>
      </c>
    </row>
    <row r="553" spans="1:3" x14ac:dyDescent="0.2">
      <c r="A553" s="163">
        <v>763</v>
      </c>
      <c r="B553" s="159" t="s">
        <v>512</v>
      </c>
      <c r="C553" s="162" t="s">
        <v>348</v>
      </c>
    </row>
    <row r="554" spans="1:3" x14ac:dyDescent="0.2">
      <c r="A554" s="163">
        <v>764</v>
      </c>
      <c r="B554" s="159" t="s">
        <v>510</v>
      </c>
      <c r="C554" s="162" t="s">
        <v>348</v>
      </c>
    </row>
    <row r="555" spans="1:3" x14ac:dyDescent="0.2">
      <c r="A555" s="163">
        <v>765</v>
      </c>
      <c r="B555" s="159" t="s">
        <v>512</v>
      </c>
      <c r="C555" s="162" t="s">
        <v>348</v>
      </c>
    </row>
    <row r="556" spans="1:3" x14ac:dyDescent="0.2">
      <c r="A556" s="163">
        <v>766</v>
      </c>
      <c r="B556" s="159" t="s">
        <v>510</v>
      </c>
      <c r="C556" s="162" t="s">
        <v>348</v>
      </c>
    </row>
    <row r="557" spans="1:3" x14ac:dyDescent="0.2">
      <c r="A557" s="163">
        <v>767</v>
      </c>
      <c r="B557" s="159" t="s">
        <v>512</v>
      </c>
      <c r="C557" s="162" t="s">
        <v>348</v>
      </c>
    </row>
    <row r="558" spans="1:3" x14ac:dyDescent="0.2">
      <c r="A558" s="163">
        <v>768</v>
      </c>
      <c r="B558" s="159" t="s">
        <v>510</v>
      </c>
      <c r="C558" s="162" t="s">
        <v>348</v>
      </c>
    </row>
    <row r="559" spans="1:3" x14ac:dyDescent="0.2">
      <c r="A559" s="163">
        <v>769</v>
      </c>
      <c r="B559" s="159" t="s">
        <v>512</v>
      </c>
      <c r="C559" s="162" t="s">
        <v>348</v>
      </c>
    </row>
    <row r="560" spans="1:3" x14ac:dyDescent="0.2">
      <c r="A560" s="163">
        <v>770</v>
      </c>
      <c r="B560" s="159" t="s">
        <v>513</v>
      </c>
      <c r="C560" s="162" t="s">
        <v>348</v>
      </c>
    </row>
    <row r="561" spans="1:3" x14ac:dyDescent="0.2">
      <c r="A561" s="163">
        <v>775</v>
      </c>
      <c r="B561" s="159" t="s">
        <v>514</v>
      </c>
      <c r="C561" s="162" t="s">
        <v>348</v>
      </c>
    </row>
    <row r="562" spans="1:3" x14ac:dyDescent="0.2">
      <c r="A562" s="163">
        <v>776</v>
      </c>
      <c r="B562" s="159" t="s">
        <v>514</v>
      </c>
      <c r="C562" s="162" t="s">
        <v>348</v>
      </c>
    </row>
    <row r="563" spans="1:3" x14ac:dyDescent="0.2">
      <c r="A563" s="163">
        <v>781</v>
      </c>
      <c r="B563" s="159" t="s">
        <v>510</v>
      </c>
      <c r="C563" s="162" t="s">
        <v>328</v>
      </c>
    </row>
    <row r="564" spans="1:3" x14ac:dyDescent="0.2">
      <c r="A564" s="163">
        <v>782</v>
      </c>
      <c r="B564" s="159" t="s">
        <v>510</v>
      </c>
      <c r="C564" s="162" t="s">
        <v>348</v>
      </c>
    </row>
    <row r="565" spans="1:3" x14ac:dyDescent="0.2">
      <c r="A565" s="163">
        <v>783</v>
      </c>
      <c r="B565" s="159" t="s">
        <v>510</v>
      </c>
      <c r="C565" s="162" t="s">
        <v>348</v>
      </c>
    </row>
    <row r="566" spans="1:3" x14ac:dyDescent="0.2">
      <c r="A566" s="163">
        <v>784</v>
      </c>
      <c r="B566" s="159" t="s">
        <v>510</v>
      </c>
      <c r="C566" s="162" t="s">
        <v>348</v>
      </c>
    </row>
    <row r="567" spans="1:3" x14ac:dyDescent="0.2">
      <c r="A567" s="163">
        <v>785</v>
      </c>
      <c r="B567" s="159" t="s">
        <v>510</v>
      </c>
      <c r="C567" s="162" t="s">
        <v>348</v>
      </c>
    </row>
    <row r="568" spans="1:3" x14ac:dyDescent="0.2">
      <c r="A568" s="163">
        <v>786</v>
      </c>
      <c r="B568" s="159" t="s">
        <v>510</v>
      </c>
      <c r="C568" s="162" t="s">
        <v>348</v>
      </c>
    </row>
    <row r="569" spans="1:3" x14ac:dyDescent="0.2">
      <c r="A569" s="163">
        <v>787</v>
      </c>
      <c r="B569" s="159" t="s">
        <v>515</v>
      </c>
      <c r="C569" s="162" t="s">
        <v>348</v>
      </c>
    </row>
    <row r="570" spans="1:3" x14ac:dyDescent="0.2">
      <c r="A570" s="163">
        <v>788</v>
      </c>
      <c r="B570" s="159" t="s">
        <v>516</v>
      </c>
      <c r="C570" s="162" t="s">
        <v>348</v>
      </c>
    </row>
    <row r="571" spans="1:3" x14ac:dyDescent="0.2">
      <c r="A571" s="163">
        <v>789</v>
      </c>
      <c r="B571" s="159" t="s">
        <v>517</v>
      </c>
      <c r="C571" s="162" t="s">
        <v>348</v>
      </c>
    </row>
    <row r="572" spans="1:3" x14ac:dyDescent="0.2">
      <c r="A572" s="163">
        <v>790</v>
      </c>
      <c r="B572" s="159" t="s">
        <v>518</v>
      </c>
      <c r="C572" s="162" t="s">
        <v>348</v>
      </c>
    </row>
    <row r="573" spans="1:3" x14ac:dyDescent="0.2">
      <c r="A573" s="163">
        <v>791</v>
      </c>
      <c r="B573" s="159" t="s">
        <v>519</v>
      </c>
      <c r="C573" s="162" t="s">
        <v>348</v>
      </c>
    </row>
    <row r="574" spans="1:3" x14ac:dyDescent="0.2">
      <c r="A574" s="163">
        <v>792</v>
      </c>
      <c r="B574" s="159" t="s">
        <v>520</v>
      </c>
      <c r="C574" s="162" t="s">
        <v>348</v>
      </c>
    </row>
    <row r="575" spans="1:3" x14ac:dyDescent="0.2">
      <c r="A575" s="163">
        <v>793</v>
      </c>
      <c r="B575" s="159" t="s">
        <v>510</v>
      </c>
      <c r="C575" s="162" t="s">
        <v>348</v>
      </c>
    </row>
    <row r="576" spans="1:3" x14ac:dyDescent="0.2">
      <c r="A576" s="163">
        <v>794</v>
      </c>
      <c r="B576" s="159" t="s">
        <v>511</v>
      </c>
      <c r="C576" s="162" t="s">
        <v>348</v>
      </c>
    </row>
    <row r="577" spans="1:3" x14ac:dyDescent="0.2">
      <c r="A577" s="163">
        <v>801</v>
      </c>
      <c r="B577" s="159" t="s">
        <v>437</v>
      </c>
      <c r="C577" s="162" t="s">
        <v>348</v>
      </c>
    </row>
    <row r="578" spans="1:3" x14ac:dyDescent="0.2">
      <c r="A578" s="163">
        <v>802</v>
      </c>
      <c r="B578" s="159" t="s">
        <v>521</v>
      </c>
      <c r="C578" s="162" t="s">
        <v>348</v>
      </c>
    </row>
    <row r="579" spans="1:3" x14ac:dyDescent="0.2">
      <c r="A579" s="163">
        <v>803</v>
      </c>
      <c r="B579" s="159" t="s">
        <v>522</v>
      </c>
      <c r="C579" s="162" t="s">
        <v>328</v>
      </c>
    </row>
    <row r="580" spans="1:3" x14ac:dyDescent="0.2">
      <c r="A580" s="163">
        <v>804</v>
      </c>
      <c r="B580" s="159" t="s">
        <v>521</v>
      </c>
      <c r="C580" s="162" t="s">
        <v>348</v>
      </c>
    </row>
    <row r="581" spans="1:3" x14ac:dyDescent="0.2">
      <c r="A581" s="163">
        <v>805</v>
      </c>
      <c r="B581" s="159" t="s">
        <v>522</v>
      </c>
      <c r="C581" s="162" t="s">
        <v>328</v>
      </c>
    </row>
    <row r="582" spans="1:3" x14ac:dyDescent="0.2">
      <c r="A582" s="163">
        <v>806</v>
      </c>
      <c r="B582" s="159" t="s">
        <v>521</v>
      </c>
      <c r="C582" s="162" t="s">
        <v>348</v>
      </c>
    </row>
    <row r="583" spans="1:3" x14ac:dyDescent="0.2">
      <c r="A583" s="163">
        <v>807</v>
      </c>
      <c r="B583" s="159" t="s">
        <v>522</v>
      </c>
      <c r="C583" s="162" t="s">
        <v>328</v>
      </c>
    </row>
    <row r="584" spans="1:3" x14ac:dyDescent="0.2">
      <c r="A584" s="163">
        <v>808</v>
      </c>
      <c r="B584" s="159" t="s">
        <v>521</v>
      </c>
      <c r="C584" s="162" t="s">
        <v>348</v>
      </c>
    </row>
    <row r="585" spans="1:3" x14ac:dyDescent="0.2">
      <c r="A585" s="163">
        <v>809</v>
      </c>
      <c r="B585" s="159" t="s">
        <v>522</v>
      </c>
      <c r="C585" s="162" t="s">
        <v>328</v>
      </c>
    </row>
    <row r="586" spans="1:3" x14ac:dyDescent="0.2">
      <c r="A586" s="163">
        <v>810</v>
      </c>
      <c r="B586" s="159" t="s">
        <v>521</v>
      </c>
      <c r="C586" s="162" t="s">
        <v>348</v>
      </c>
    </row>
    <row r="587" spans="1:3" x14ac:dyDescent="0.2">
      <c r="A587" s="163">
        <v>811</v>
      </c>
      <c r="B587" s="159" t="s">
        <v>522</v>
      </c>
      <c r="C587" s="162" t="s">
        <v>328</v>
      </c>
    </row>
    <row r="588" spans="1:3" x14ac:dyDescent="0.2">
      <c r="A588" s="163">
        <v>812</v>
      </c>
      <c r="B588" s="159" t="s">
        <v>521</v>
      </c>
      <c r="C588" s="162" t="s">
        <v>348</v>
      </c>
    </row>
    <row r="589" spans="1:3" x14ac:dyDescent="0.2">
      <c r="A589" s="163">
        <v>813</v>
      </c>
      <c r="B589" s="159" t="s">
        <v>522</v>
      </c>
      <c r="C589" s="162" t="s">
        <v>328</v>
      </c>
    </row>
    <row r="590" spans="1:3" x14ac:dyDescent="0.2">
      <c r="A590" s="163">
        <v>814</v>
      </c>
      <c r="B590" s="159" t="s">
        <v>521</v>
      </c>
      <c r="C590" s="162" t="s">
        <v>348</v>
      </c>
    </row>
    <row r="591" spans="1:3" x14ac:dyDescent="0.2">
      <c r="A591" s="163">
        <v>815</v>
      </c>
      <c r="B591" s="159" t="s">
        <v>522</v>
      </c>
      <c r="C591" s="162" t="s">
        <v>328</v>
      </c>
    </row>
    <row r="592" spans="1:3" x14ac:dyDescent="0.2">
      <c r="A592" s="163">
        <v>816</v>
      </c>
      <c r="B592" s="159" t="s">
        <v>521</v>
      </c>
      <c r="C592" s="162" t="s">
        <v>348</v>
      </c>
    </row>
    <row r="593" spans="1:3" x14ac:dyDescent="0.2">
      <c r="A593" s="163">
        <v>817</v>
      </c>
      <c r="B593" s="159" t="s">
        <v>522</v>
      </c>
      <c r="C593" s="162" t="s">
        <v>328</v>
      </c>
    </row>
    <row r="594" spans="1:3" x14ac:dyDescent="0.2">
      <c r="A594" s="163">
        <v>818</v>
      </c>
      <c r="B594" s="159" t="s">
        <v>521</v>
      </c>
      <c r="C594" s="162" t="s">
        <v>348</v>
      </c>
    </row>
    <row r="595" spans="1:3" x14ac:dyDescent="0.2">
      <c r="A595" s="163">
        <v>819</v>
      </c>
      <c r="B595" s="159" t="s">
        <v>522</v>
      </c>
      <c r="C595" s="162" t="s">
        <v>328</v>
      </c>
    </row>
    <row r="596" spans="1:3" x14ac:dyDescent="0.2">
      <c r="A596" s="163">
        <v>820</v>
      </c>
      <c r="B596" s="159" t="s">
        <v>521</v>
      </c>
      <c r="C596" s="162" t="s">
        <v>348</v>
      </c>
    </row>
    <row r="597" spans="1:3" x14ac:dyDescent="0.2">
      <c r="A597" s="163">
        <v>821</v>
      </c>
      <c r="B597" s="159" t="s">
        <v>522</v>
      </c>
      <c r="C597" s="162" t="s">
        <v>328</v>
      </c>
    </row>
    <row r="598" spans="1:3" x14ac:dyDescent="0.2">
      <c r="A598" s="163">
        <v>822</v>
      </c>
      <c r="B598" s="159" t="s">
        <v>521</v>
      </c>
      <c r="C598" s="162" t="s">
        <v>348</v>
      </c>
    </row>
    <row r="599" spans="1:3" x14ac:dyDescent="0.2">
      <c r="A599" s="163">
        <v>823</v>
      </c>
      <c r="B599" s="159" t="s">
        <v>522</v>
      </c>
      <c r="C599" s="162" t="s">
        <v>328</v>
      </c>
    </row>
    <row r="600" spans="1:3" x14ac:dyDescent="0.2">
      <c r="A600" s="163">
        <v>824</v>
      </c>
      <c r="B600" s="159" t="s">
        <v>521</v>
      </c>
      <c r="C600" s="162" t="s">
        <v>348</v>
      </c>
    </row>
    <row r="601" spans="1:3" x14ac:dyDescent="0.2">
      <c r="A601" s="163">
        <v>825</v>
      </c>
      <c r="B601" s="159" t="s">
        <v>522</v>
      </c>
      <c r="C601" s="162" t="s">
        <v>328</v>
      </c>
    </row>
    <row r="602" spans="1:3" x14ac:dyDescent="0.2">
      <c r="A602" s="163">
        <v>826</v>
      </c>
      <c r="B602" s="159" t="s">
        <v>521</v>
      </c>
      <c r="C602" s="162" t="s">
        <v>348</v>
      </c>
    </row>
    <row r="603" spans="1:3" x14ac:dyDescent="0.2">
      <c r="A603" s="163">
        <v>827</v>
      </c>
      <c r="B603" s="159" t="s">
        <v>522</v>
      </c>
      <c r="C603" s="162" t="s">
        <v>328</v>
      </c>
    </row>
    <row r="604" spans="1:3" x14ac:dyDescent="0.2">
      <c r="A604" s="163">
        <v>828</v>
      </c>
      <c r="B604" s="159" t="s">
        <v>521</v>
      </c>
      <c r="C604" s="162" t="s">
        <v>348</v>
      </c>
    </row>
    <row r="605" spans="1:3" x14ac:dyDescent="0.2">
      <c r="A605" s="163">
        <v>829</v>
      </c>
      <c r="B605" s="159" t="s">
        <v>522</v>
      </c>
      <c r="C605" s="162" t="s">
        <v>328</v>
      </c>
    </row>
    <row r="606" spans="1:3" x14ac:dyDescent="0.2">
      <c r="A606" s="163">
        <v>830</v>
      </c>
      <c r="B606" s="159" t="s">
        <v>521</v>
      </c>
      <c r="C606" s="162" t="s">
        <v>348</v>
      </c>
    </row>
    <row r="607" spans="1:3" x14ac:dyDescent="0.2">
      <c r="A607" s="163">
        <v>831</v>
      </c>
      <c r="B607" s="159" t="s">
        <v>522</v>
      </c>
      <c r="C607" s="162" t="s">
        <v>328</v>
      </c>
    </row>
    <row r="608" spans="1:3" x14ac:dyDescent="0.2">
      <c r="A608" s="163">
        <v>832</v>
      </c>
      <c r="B608" s="159" t="s">
        <v>521</v>
      </c>
      <c r="C608" s="162" t="s">
        <v>348</v>
      </c>
    </row>
    <row r="609" spans="1:3" x14ac:dyDescent="0.2">
      <c r="A609" s="163">
        <v>833</v>
      </c>
      <c r="B609" s="159" t="s">
        <v>522</v>
      </c>
      <c r="C609" s="162" t="s">
        <v>328</v>
      </c>
    </row>
    <row r="610" spans="1:3" x14ac:dyDescent="0.2">
      <c r="A610" s="163">
        <v>834</v>
      </c>
      <c r="B610" s="159" t="s">
        <v>521</v>
      </c>
      <c r="C610" s="162" t="s">
        <v>348</v>
      </c>
    </row>
    <row r="611" spans="1:3" x14ac:dyDescent="0.2">
      <c r="A611" s="163">
        <v>835</v>
      </c>
      <c r="B611" s="159" t="s">
        <v>522</v>
      </c>
      <c r="C611" s="162" t="s">
        <v>328</v>
      </c>
    </row>
    <row r="612" spans="1:3" x14ac:dyDescent="0.2">
      <c r="A612" s="163">
        <v>836</v>
      </c>
      <c r="B612" s="159" t="s">
        <v>521</v>
      </c>
      <c r="C612" s="162" t="s">
        <v>348</v>
      </c>
    </row>
    <row r="613" spans="1:3" x14ac:dyDescent="0.2">
      <c r="A613" s="163">
        <v>837</v>
      </c>
      <c r="B613" s="159" t="s">
        <v>522</v>
      </c>
      <c r="C613" s="162" t="s">
        <v>328</v>
      </c>
    </row>
    <row r="614" spans="1:3" x14ac:dyDescent="0.2">
      <c r="A614" s="163">
        <v>838</v>
      </c>
      <c r="B614" s="159" t="s">
        <v>521</v>
      </c>
      <c r="C614" s="162" t="s">
        <v>348</v>
      </c>
    </row>
    <row r="615" spans="1:3" x14ac:dyDescent="0.2">
      <c r="A615" s="163">
        <v>839</v>
      </c>
      <c r="B615" s="159" t="s">
        <v>522</v>
      </c>
      <c r="C615" s="162" t="s">
        <v>328</v>
      </c>
    </row>
    <row r="616" spans="1:3" x14ac:dyDescent="0.2">
      <c r="A616" s="163">
        <v>840</v>
      </c>
      <c r="B616" s="159" t="s">
        <v>521</v>
      </c>
      <c r="C616" s="162" t="s">
        <v>348</v>
      </c>
    </row>
    <row r="617" spans="1:3" x14ac:dyDescent="0.2">
      <c r="A617" s="163">
        <v>841</v>
      </c>
      <c r="B617" s="159" t="s">
        <v>522</v>
      </c>
      <c r="C617" s="162" t="s">
        <v>328</v>
      </c>
    </row>
    <row r="618" spans="1:3" x14ac:dyDescent="0.2">
      <c r="A618" s="163">
        <v>842</v>
      </c>
      <c r="B618" s="159" t="s">
        <v>521</v>
      </c>
      <c r="C618" s="162" t="s">
        <v>348</v>
      </c>
    </row>
    <row r="619" spans="1:3" x14ac:dyDescent="0.2">
      <c r="A619" s="163">
        <v>843</v>
      </c>
      <c r="B619" s="159" t="s">
        <v>522</v>
      </c>
      <c r="C619" s="162" t="s">
        <v>328</v>
      </c>
    </row>
    <row r="620" spans="1:3" x14ac:dyDescent="0.2">
      <c r="A620" s="163">
        <v>844</v>
      </c>
      <c r="B620" s="159" t="s">
        <v>521</v>
      </c>
      <c r="C620" s="162" t="s">
        <v>348</v>
      </c>
    </row>
    <row r="621" spans="1:3" x14ac:dyDescent="0.2">
      <c r="A621" s="163">
        <v>845</v>
      </c>
      <c r="B621" s="159" t="s">
        <v>522</v>
      </c>
      <c r="C621" s="162" t="s">
        <v>328</v>
      </c>
    </row>
    <row r="622" spans="1:3" x14ac:dyDescent="0.2">
      <c r="A622" s="163">
        <v>846</v>
      </c>
      <c r="B622" s="159" t="s">
        <v>521</v>
      </c>
      <c r="C622" s="162" t="s">
        <v>348</v>
      </c>
    </row>
    <row r="623" spans="1:3" x14ac:dyDescent="0.2">
      <c r="A623" s="163">
        <v>847</v>
      </c>
      <c r="B623" s="159" t="s">
        <v>522</v>
      </c>
      <c r="C623" s="162" t="s">
        <v>328</v>
      </c>
    </row>
    <row r="624" spans="1:3" x14ac:dyDescent="0.2">
      <c r="A624" s="163">
        <v>848</v>
      </c>
      <c r="B624" s="159" t="s">
        <v>521</v>
      </c>
      <c r="C624" s="162" t="s">
        <v>348</v>
      </c>
    </row>
    <row r="625" spans="1:3" x14ac:dyDescent="0.2">
      <c r="A625" s="163">
        <v>849</v>
      </c>
      <c r="B625" s="159" t="s">
        <v>522</v>
      </c>
      <c r="C625" s="162" t="s">
        <v>328</v>
      </c>
    </row>
    <row r="626" spans="1:3" x14ac:dyDescent="0.2">
      <c r="A626" s="163">
        <v>850</v>
      </c>
      <c r="B626" s="159" t="s">
        <v>522</v>
      </c>
      <c r="C626" s="162" t="s">
        <v>328</v>
      </c>
    </row>
    <row r="627" spans="1:3" x14ac:dyDescent="0.2">
      <c r="A627" s="163">
        <v>851</v>
      </c>
      <c r="B627" s="159" t="s">
        <v>522</v>
      </c>
      <c r="C627" s="162" t="s">
        <v>328</v>
      </c>
    </row>
    <row r="628" spans="1:3" x14ac:dyDescent="0.2">
      <c r="A628" s="163">
        <v>852</v>
      </c>
      <c r="B628" s="159" t="s">
        <v>521</v>
      </c>
      <c r="C628" s="162" t="s">
        <v>348</v>
      </c>
    </row>
    <row r="629" spans="1:3" x14ac:dyDescent="0.2">
      <c r="A629" s="163">
        <v>853</v>
      </c>
      <c r="B629" s="159" t="s">
        <v>521</v>
      </c>
      <c r="C629" s="162" t="s">
        <v>348</v>
      </c>
    </row>
    <row r="630" spans="1:3" x14ac:dyDescent="0.2">
      <c r="A630" s="163">
        <v>854</v>
      </c>
      <c r="B630" s="159" t="s">
        <v>521</v>
      </c>
      <c r="C630" s="162" t="s">
        <v>348</v>
      </c>
    </row>
    <row r="631" spans="1:3" x14ac:dyDescent="0.2">
      <c r="A631" s="163">
        <v>855</v>
      </c>
      <c r="B631" s="159" t="s">
        <v>521</v>
      </c>
      <c r="C631" s="162" t="s">
        <v>348</v>
      </c>
    </row>
    <row r="632" spans="1:3" x14ac:dyDescent="0.2">
      <c r="A632" s="163">
        <v>856</v>
      </c>
      <c r="B632" s="159" t="s">
        <v>521</v>
      </c>
      <c r="C632" s="162" t="s">
        <v>348</v>
      </c>
    </row>
    <row r="633" spans="1:3" x14ac:dyDescent="0.2">
      <c r="A633" s="163">
        <v>857</v>
      </c>
      <c r="B633" s="159" t="s">
        <v>521</v>
      </c>
      <c r="C633" s="162" t="s">
        <v>348</v>
      </c>
    </row>
    <row r="634" spans="1:3" x14ac:dyDescent="0.2">
      <c r="A634" s="163">
        <v>858</v>
      </c>
      <c r="B634" s="159" t="s">
        <v>521</v>
      </c>
      <c r="C634" s="162" t="s">
        <v>348</v>
      </c>
    </row>
    <row r="635" spans="1:3" x14ac:dyDescent="0.2">
      <c r="A635" s="163">
        <v>859</v>
      </c>
      <c r="B635" s="159" t="s">
        <v>521</v>
      </c>
      <c r="C635" s="162" t="s">
        <v>348</v>
      </c>
    </row>
    <row r="636" spans="1:3" x14ac:dyDescent="0.2">
      <c r="A636" s="163">
        <v>860</v>
      </c>
      <c r="B636" s="159" t="s">
        <v>521</v>
      </c>
      <c r="C636" s="162" t="s">
        <v>348</v>
      </c>
    </row>
    <row r="637" spans="1:3" x14ac:dyDescent="0.2">
      <c r="A637" s="163">
        <v>861</v>
      </c>
      <c r="B637" s="159" t="s">
        <v>521</v>
      </c>
      <c r="C637" s="162" t="s">
        <v>348</v>
      </c>
    </row>
    <row r="638" spans="1:3" x14ac:dyDescent="0.2">
      <c r="A638" s="163">
        <v>862</v>
      </c>
      <c r="B638" s="159" t="s">
        <v>521</v>
      </c>
      <c r="C638" s="162" t="s">
        <v>348</v>
      </c>
    </row>
    <row r="639" spans="1:3" x14ac:dyDescent="0.2">
      <c r="A639" s="163">
        <v>863</v>
      </c>
      <c r="B639" s="159" t="s">
        <v>521</v>
      </c>
      <c r="C639" s="162" t="s">
        <v>348</v>
      </c>
    </row>
    <row r="640" spans="1:3" x14ac:dyDescent="0.2">
      <c r="A640" s="163">
        <v>864</v>
      </c>
      <c r="B640" s="159" t="s">
        <v>521</v>
      </c>
      <c r="C640" s="162" t="s">
        <v>348</v>
      </c>
    </row>
    <row r="641" spans="1:3" x14ac:dyDescent="0.2">
      <c r="A641" s="163">
        <v>865</v>
      </c>
      <c r="B641" s="159" t="s">
        <v>521</v>
      </c>
      <c r="C641" s="162" t="s">
        <v>348</v>
      </c>
    </row>
    <row r="642" spans="1:3" x14ac:dyDescent="0.2">
      <c r="A642" s="163">
        <v>866</v>
      </c>
      <c r="B642" s="159" t="s">
        <v>522</v>
      </c>
      <c r="C642" s="162" t="s">
        <v>328</v>
      </c>
    </row>
    <row r="643" spans="1:3" x14ac:dyDescent="0.2">
      <c r="A643" s="163">
        <v>867</v>
      </c>
      <c r="B643" s="159" t="s">
        <v>521</v>
      </c>
      <c r="C643" s="162" t="s">
        <v>348</v>
      </c>
    </row>
    <row r="644" spans="1:3" x14ac:dyDescent="0.2">
      <c r="A644" s="163">
        <v>868</v>
      </c>
      <c r="B644" s="159" t="s">
        <v>522</v>
      </c>
      <c r="C644" s="162" t="s">
        <v>328</v>
      </c>
    </row>
    <row r="645" spans="1:3" x14ac:dyDescent="0.2">
      <c r="A645" s="163">
        <v>869</v>
      </c>
      <c r="B645" s="159" t="s">
        <v>521</v>
      </c>
      <c r="C645" s="162" t="s">
        <v>348</v>
      </c>
    </row>
    <row r="646" spans="1:3" x14ac:dyDescent="0.2">
      <c r="A646" s="163">
        <v>870</v>
      </c>
      <c r="B646" s="159" t="s">
        <v>522</v>
      </c>
      <c r="C646" s="162" t="s">
        <v>328</v>
      </c>
    </row>
    <row r="647" spans="1:3" x14ac:dyDescent="0.2">
      <c r="A647" s="163">
        <v>871</v>
      </c>
      <c r="B647" s="159" t="s">
        <v>521</v>
      </c>
      <c r="C647" s="162" t="s">
        <v>348</v>
      </c>
    </row>
    <row r="648" spans="1:3" x14ac:dyDescent="0.2">
      <c r="A648" s="163">
        <v>872</v>
      </c>
      <c r="B648" s="159" t="s">
        <v>522</v>
      </c>
      <c r="C648" s="162" t="s">
        <v>328</v>
      </c>
    </row>
    <row r="649" spans="1:3" x14ac:dyDescent="0.2">
      <c r="A649" s="163">
        <v>873</v>
      </c>
      <c r="B649" s="159" t="s">
        <v>521</v>
      </c>
      <c r="C649" s="162" t="s">
        <v>348</v>
      </c>
    </row>
    <row r="650" spans="1:3" x14ac:dyDescent="0.2">
      <c r="A650" s="163">
        <v>874</v>
      </c>
      <c r="B650" s="159" t="s">
        <v>522</v>
      </c>
      <c r="C650" s="162" t="s">
        <v>328</v>
      </c>
    </row>
    <row r="651" spans="1:3" x14ac:dyDescent="0.2">
      <c r="A651" s="163">
        <v>875</v>
      </c>
      <c r="B651" s="159" t="s">
        <v>521</v>
      </c>
      <c r="C651" s="162" t="s">
        <v>348</v>
      </c>
    </row>
    <row r="652" spans="1:3" x14ac:dyDescent="0.2">
      <c r="A652" s="163">
        <v>876</v>
      </c>
      <c r="B652" s="159" t="s">
        <v>522</v>
      </c>
      <c r="C652" s="162" t="s">
        <v>328</v>
      </c>
    </row>
    <row r="653" spans="1:3" x14ac:dyDescent="0.2">
      <c r="A653" s="163">
        <v>877</v>
      </c>
      <c r="B653" s="159" t="s">
        <v>521</v>
      </c>
      <c r="C653" s="162" t="s">
        <v>348</v>
      </c>
    </row>
    <row r="654" spans="1:3" x14ac:dyDescent="0.2">
      <c r="A654" s="163">
        <v>878</v>
      </c>
      <c r="B654" s="159" t="s">
        <v>522</v>
      </c>
      <c r="C654" s="162" t="s">
        <v>328</v>
      </c>
    </row>
    <row r="655" spans="1:3" x14ac:dyDescent="0.2">
      <c r="A655" s="163">
        <v>879</v>
      </c>
      <c r="B655" s="159" t="s">
        <v>521</v>
      </c>
      <c r="C655" s="162" t="s">
        <v>348</v>
      </c>
    </row>
    <row r="656" spans="1:3" x14ac:dyDescent="0.2">
      <c r="A656" s="163">
        <v>880</v>
      </c>
      <c r="B656" s="159" t="s">
        <v>522</v>
      </c>
      <c r="C656" s="162" t="s">
        <v>328</v>
      </c>
    </row>
    <row r="657" spans="1:3" x14ac:dyDescent="0.2">
      <c r="A657" s="163">
        <v>881</v>
      </c>
      <c r="B657" s="159" t="s">
        <v>521</v>
      </c>
      <c r="C657" s="162" t="s">
        <v>348</v>
      </c>
    </row>
    <row r="658" spans="1:3" x14ac:dyDescent="0.2">
      <c r="A658" s="163">
        <v>882</v>
      </c>
      <c r="B658" s="159" t="s">
        <v>522</v>
      </c>
      <c r="C658" s="162" t="s">
        <v>328</v>
      </c>
    </row>
    <row r="659" spans="1:3" x14ac:dyDescent="0.2">
      <c r="A659" s="163">
        <v>883</v>
      </c>
      <c r="B659" s="159" t="s">
        <v>521</v>
      </c>
      <c r="C659" s="162" t="s">
        <v>348</v>
      </c>
    </row>
    <row r="660" spans="1:3" x14ac:dyDescent="0.2">
      <c r="A660" s="163">
        <v>884</v>
      </c>
      <c r="B660" s="159" t="s">
        <v>522</v>
      </c>
      <c r="C660" s="162" t="s">
        <v>328</v>
      </c>
    </row>
    <row r="661" spans="1:3" x14ac:dyDescent="0.2">
      <c r="A661" s="163">
        <v>885</v>
      </c>
      <c r="B661" s="159" t="s">
        <v>521</v>
      </c>
      <c r="C661" s="162" t="s">
        <v>348</v>
      </c>
    </row>
    <row r="662" spans="1:3" x14ac:dyDescent="0.2">
      <c r="A662" s="163">
        <v>886</v>
      </c>
      <c r="B662" s="159" t="s">
        <v>522</v>
      </c>
      <c r="C662" s="162" t="s">
        <v>328</v>
      </c>
    </row>
    <row r="663" spans="1:3" x14ac:dyDescent="0.2">
      <c r="A663" s="163">
        <v>887</v>
      </c>
      <c r="B663" s="159" t="s">
        <v>521</v>
      </c>
      <c r="C663" s="162" t="s">
        <v>348</v>
      </c>
    </row>
    <row r="664" spans="1:3" x14ac:dyDescent="0.2">
      <c r="A664" s="163">
        <v>888</v>
      </c>
      <c r="B664" s="159" t="s">
        <v>522</v>
      </c>
      <c r="C664" s="162" t="s">
        <v>328</v>
      </c>
    </row>
    <row r="665" spans="1:3" x14ac:dyDescent="0.2">
      <c r="A665" s="163">
        <v>889</v>
      </c>
      <c r="B665" s="159" t="s">
        <v>521</v>
      </c>
      <c r="C665" s="162" t="s">
        <v>348</v>
      </c>
    </row>
    <row r="666" spans="1:3" x14ac:dyDescent="0.2">
      <c r="A666" s="163">
        <v>890</v>
      </c>
      <c r="B666" s="159" t="s">
        <v>522</v>
      </c>
      <c r="C666" s="162" t="s">
        <v>328</v>
      </c>
    </row>
    <row r="667" spans="1:3" x14ac:dyDescent="0.2">
      <c r="A667" s="163">
        <v>891</v>
      </c>
      <c r="B667" s="159" t="s">
        <v>522</v>
      </c>
      <c r="C667" s="162" t="s">
        <v>328</v>
      </c>
    </row>
    <row r="668" spans="1:3" x14ac:dyDescent="0.2">
      <c r="A668" s="163">
        <v>892</v>
      </c>
      <c r="B668" s="159" t="s">
        <v>522</v>
      </c>
      <c r="C668" s="162" t="s">
        <v>328</v>
      </c>
    </row>
    <row r="669" spans="1:3" x14ac:dyDescent="0.2">
      <c r="A669" s="163">
        <v>893</v>
      </c>
      <c r="B669" s="159" t="s">
        <v>522</v>
      </c>
      <c r="C669" s="162" t="s">
        <v>328</v>
      </c>
    </row>
    <row r="670" spans="1:3" x14ac:dyDescent="0.2">
      <c r="A670" s="163">
        <v>894</v>
      </c>
      <c r="B670" s="159" t="s">
        <v>479</v>
      </c>
      <c r="C670" s="162" t="s">
        <v>328</v>
      </c>
    </row>
    <row r="671" spans="1:3" x14ac:dyDescent="0.2">
      <c r="A671" s="163">
        <v>895</v>
      </c>
      <c r="B671" s="159" t="s">
        <v>479</v>
      </c>
      <c r="C671" s="162" t="s">
        <v>328</v>
      </c>
    </row>
    <row r="672" spans="1:3" x14ac:dyDescent="0.2">
      <c r="A672" s="163">
        <v>896</v>
      </c>
      <c r="B672" s="159" t="s">
        <v>479</v>
      </c>
      <c r="C672" s="162" t="s">
        <v>328</v>
      </c>
    </row>
    <row r="673" spans="1:3" x14ac:dyDescent="0.2">
      <c r="A673" s="163">
        <v>897</v>
      </c>
      <c r="B673" s="159" t="s">
        <v>522</v>
      </c>
      <c r="C673" s="162" t="s">
        <v>328</v>
      </c>
    </row>
    <row r="674" spans="1:3" x14ac:dyDescent="0.2">
      <c r="A674" s="163">
        <v>898</v>
      </c>
      <c r="B674" s="159" t="s">
        <v>522</v>
      </c>
      <c r="C674" s="162" t="s">
        <v>328</v>
      </c>
    </row>
    <row r="675" spans="1:3" x14ac:dyDescent="0.2">
      <c r="A675" s="163">
        <v>899</v>
      </c>
      <c r="B675" s="159" t="s">
        <v>523</v>
      </c>
      <c r="C675" s="162" t="s">
        <v>328</v>
      </c>
    </row>
    <row r="676" spans="1:3" x14ac:dyDescent="0.2">
      <c r="A676" s="163">
        <v>900</v>
      </c>
      <c r="B676" s="159" t="s">
        <v>523</v>
      </c>
      <c r="C676" s="162" t="s">
        <v>328</v>
      </c>
    </row>
    <row r="677" spans="1:3" x14ac:dyDescent="0.2">
      <c r="A677" s="163">
        <v>901</v>
      </c>
      <c r="B677" s="159" t="s">
        <v>523</v>
      </c>
      <c r="C677" s="162" t="s">
        <v>328</v>
      </c>
    </row>
    <row r="678" spans="1:3" x14ac:dyDescent="0.2">
      <c r="A678" s="163">
        <v>902</v>
      </c>
      <c r="B678" s="159" t="s">
        <v>523</v>
      </c>
      <c r="C678" s="162" t="s">
        <v>328</v>
      </c>
    </row>
    <row r="679" spans="1:3" x14ac:dyDescent="0.2">
      <c r="A679" s="163">
        <v>903</v>
      </c>
      <c r="B679" s="159" t="s">
        <v>523</v>
      </c>
      <c r="C679" s="162" t="s">
        <v>328</v>
      </c>
    </row>
    <row r="680" spans="1:3" x14ac:dyDescent="0.2">
      <c r="A680" s="163">
        <v>904</v>
      </c>
      <c r="B680" s="159" t="s">
        <v>524</v>
      </c>
      <c r="C680" s="162" t="s">
        <v>328</v>
      </c>
    </row>
    <row r="681" spans="1:3" x14ac:dyDescent="0.2">
      <c r="A681" s="163">
        <v>905</v>
      </c>
      <c r="B681" s="159" t="s">
        <v>524</v>
      </c>
      <c r="C681" s="162" t="s">
        <v>328</v>
      </c>
    </row>
    <row r="682" spans="1:3" x14ac:dyDescent="0.2">
      <c r="A682" s="163">
        <v>906</v>
      </c>
      <c r="B682" s="159" t="s">
        <v>524</v>
      </c>
      <c r="C682" s="162" t="s">
        <v>328</v>
      </c>
    </row>
    <row r="683" spans="1:3" x14ac:dyDescent="0.2">
      <c r="A683" s="163">
        <v>907</v>
      </c>
      <c r="B683" s="159" t="s">
        <v>525</v>
      </c>
      <c r="C683" s="162" t="s">
        <v>328</v>
      </c>
    </row>
    <row r="684" spans="1:3" x14ac:dyDescent="0.2">
      <c r="A684" s="163">
        <v>908</v>
      </c>
      <c r="B684" s="159" t="s">
        <v>525</v>
      </c>
      <c r="C684" s="162" t="s">
        <v>328</v>
      </c>
    </row>
    <row r="685" spans="1:3" x14ac:dyDescent="0.2">
      <c r="A685" s="163">
        <v>909</v>
      </c>
      <c r="B685" s="159" t="s">
        <v>525</v>
      </c>
      <c r="C685" s="162" t="s">
        <v>328</v>
      </c>
    </row>
    <row r="686" spans="1:3" x14ac:dyDescent="0.2">
      <c r="A686" s="163">
        <v>910</v>
      </c>
      <c r="B686" s="159" t="s">
        <v>525</v>
      </c>
      <c r="C686" s="162" t="s">
        <v>328</v>
      </c>
    </row>
    <row r="687" spans="1:3" x14ac:dyDescent="0.2">
      <c r="A687" s="163">
        <v>911</v>
      </c>
      <c r="B687" s="159" t="s">
        <v>525</v>
      </c>
      <c r="C687" s="162" t="s">
        <v>328</v>
      </c>
    </row>
    <row r="688" spans="1:3" x14ac:dyDescent="0.2">
      <c r="A688" s="163">
        <v>912</v>
      </c>
      <c r="B688" s="159" t="s">
        <v>525</v>
      </c>
      <c r="C688" s="162" t="s">
        <v>328</v>
      </c>
    </row>
    <row r="689" spans="1:3" x14ac:dyDescent="0.2">
      <c r="A689" s="163">
        <v>913</v>
      </c>
      <c r="B689" s="159" t="s">
        <v>525</v>
      </c>
      <c r="C689" s="162" t="s">
        <v>328</v>
      </c>
    </row>
    <row r="690" spans="1:3" x14ac:dyDescent="0.2">
      <c r="A690" s="163">
        <v>914</v>
      </c>
      <c r="B690" s="159" t="s">
        <v>526</v>
      </c>
      <c r="C690" s="162" t="s">
        <v>348</v>
      </c>
    </row>
    <row r="691" spans="1:3" x14ac:dyDescent="0.2">
      <c r="A691" s="163">
        <v>915</v>
      </c>
      <c r="B691" s="159" t="s">
        <v>479</v>
      </c>
      <c r="C691" s="162" t="s">
        <v>348</v>
      </c>
    </row>
    <row r="692" spans="1:3" x14ac:dyDescent="0.2">
      <c r="A692" s="163">
        <v>916</v>
      </c>
      <c r="B692" s="159" t="s">
        <v>479</v>
      </c>
      <c r="C692" s="162" t="s">
        <v>348</v>
      </c>
    </row>
    <row r="693" spans="1:3" x14ac:dyDescent="0.2">
      <c r="A693" s="163">
        <v>917</v>
      </c>
      <c r="B693" s="159" t="s">
        <v>479</v>
      </c>
      <c r="C693" s="162" t="s">
        <v>348</v>
      </c>
    </row>
    <row r="694" spans="1:3" x14ac:dyDescent="0.2">
      <c r="A694" s="163">
        <v>918</v>
      </c>
      <c r="B694" s="159" t="s">
        <v>414</v>
      </c>
      <c r="C694" s="162" t="s">
        <v>348</v>
      </c>
    </row>
    <row r="695" spans="1:3" x14ac:dyDescent="0.2">
      <c r="A695" s="163">
        <v>919</v>
      </c>
      <c r="B695" s="159" t="s">
        <v>527</v>
      </c>
      <c r="C695" s="162" t="s">
        <v>348</v>
      </c>
    </row>
    <row r="696" spans="1:3" x14ac:dyDescent="0.2">
      <c r="A696" s="163">
        <v>920</v>
      </c>
      <c r="B696" s="159" t="s">
        <v>527</v>
      </c>
      <c r="C696" s="162" t="s">
        <v>348</v>
      </c>
    </row>
    <row r="697" spans="1:3" x14ac:dyDescent="0.2">
      <c r="A697" s="163">
        <v>922</v>
      </c>
      <c r="B697" s="159" t="s">
        <v>437</v>
      </c>
      <c r="C697" s="162" t="s">
        <v>348</v>
      </c>
    </row>
    <row r="698" spans="1:3" x14ac:dyDescent="0.2">
      <c r="A698" s="163">
        <v>923</v>
      </c>
      <c r="B698" s="159" t="s">
        <v>437</v>
      </c>
      <c r="C698" s="162" t="s">
        <v>348</v>
      </c>
    </row>
    <row r="699" spans="1:3" x14ac:dyDescent="0.2">
      <c r="A699" s="163">
        <v>924</v>
      </c>
      <c r="B699" s="159" t="s">
        <v>437</v>
      </c>
      <c r="C699" s="162" t="s">
        <v>348</v>
      </c>
    </row>
    <row r="700" spans="1:3" x14ac:dyDescent="0.2">
      <c r="A700" s="163">
        <v>925</v>
      </c>
      <c r="B700" s="159" t="s">
        <v>528</v>
      </c>
      <c r="C700" s="162" t="s">
        <v>467</v>
      </c>
    </row>
    <row r="701" spans="1:3" x14ac:dyDescent="0.2">
      <c r="A701" s="163">
        <v>926</v>
      </c>
      <c r="B701" s="159" t="s">
        <v>468</v>
      </c>
      <c r="C701" s="162" t="s">
        <v>467</v>
      </c>
    </row>
    <row r="702" spans="1:3" x14ac:dyDescent="0.2">
      <c r="A702" s="163">
        <v>927</v>
      </c>
      <c r="B702" s="159" t="s">
        <v>470</v>
      </c>
      <c r="C702" s="162" t="s">
        <v>467</v>
      </c>
    </row>
    <row r="703" spans="1:3" x14ac:dyDescent="0.2">
      <c r="A703" s="163">
        <v>928</v>
      </c>
      <c r="B703" s="159" t="s">
        <v>469</v>
      </c>
      <c r="C703" s="162" t="s">
        <v>467</v>
      </c>
    </row>
    <row r="704" spans="1:3" x14ac:dyDescent="0.2">
      <c r="A704" s="163">
        <v>929</v>
      </c>
      <c r="B704" s="159" t="s">
        <v>523</v>
      </c>
      <c r="C704" s="162" t="s">
        <v>328</v>
      </c>
    </row>
    <row r="705" spans="1:3" x14ac:dyDescent="0.2">
      <c r="A705" s="163">
        <v>930</v>
      </c>
      <c r="B705" s="159" t="s">
        <v>523</v>
      </c>
      <c r="C705" s="162" t="s">
        <v>328</v>
      </c>
    </row>
    <row r="706" spans="1:3" x14ac:dyDescent="0.2">
      <c r="A706" s="163">
        <v>931</v>
      </c>
      <c r="B706" s="159" t="s">
        <v>523</v>
      </c>
      <c r="C706" s="162" t="s">
        <v>328</v>
      </c>
    </row>
    <row r="707" spans="1:3" x14ac:dyDescent="0.2">
      <c r="A707" s="163">
        <v>932</v>
      </c>
      <c r="B707" s="159" t="s">
        <v>529</v>
      </c>
      <c r="C707" s="162" t="s">
        <v>348</v>
      </c>
    </row>
    <row r="708" spans="1:3" x14ac:dyDescent="0.2">
      <c r="A708" s="163">
        <v>933</v>
      </c>
      <c r="B708" s="159" t="s">
        <v>521</v>
      </c>
      <c r="C708" s="162" t="s">
        <v>348</v>
      </c>
    </row>
    <row r="709" spans="1:3" x14ac:dyDescent="0.2">
      <c r="A709" s="163">
        <v>934</v>
      </c>
      <c r="B709" s="159" t="s">
        <v>522</v>
      </c>
      <c r="C709" s="162" t="s">
        <v>328</v>
      </c>
    </row>
    <row r="710" spans="1:3" x14ac:dyDescent="0.2">
      <c r="A710" s="163">
        <v>935</v>
      </c>
      <c r="B710" s="159" t="s">
        <v>530</v>
      </c>
      <c r="C710" s="162" t="s">
        <v>348</v>
      </c>
    </row>
    <row r="711" spans="1:3" x14ac:dyDescent="0.2">
      <c r="A711" s="163">
        <v>936</v>
      </c>
      <c r="B711" s="159" t="s">
        <v>530</v>
      </c>
      <c r="C711" s="162" t="s">
        <v>348</v>
      </c>
    </row>
    <row r="712" spans="1:3" x14ac:dyDescent="0.2">
      <c r="A712" s="163">
        <v>937</v>
      </c>
      <c r="B712" s="159" t="s">
        <v>530</v>
      </c>
      <c r="C712" s="162" t="s">
        <v>348</v>
      </c>
    </row>
    <row r="713" spans="1:3" x14ac:dyDescent="0.2">
      <c r="A713" s="163">
        <v>938</v>
      </c>
      <c r="B713" s="159" t="s">
        <v>530</v>
      </c>
      <c r="C713" s="162" t="s">
        <v>348</v>
      </c>
    </row>
    <row r="714" spans="1:3" x14ac:dyDescent="0.2">
      <c r="A714" s="163">
        <v>939</v>
      </c>
      <c r="B714" s="159" t="s">
        <v>530</v>
      </c>
      <c r="C714" s="162" t="s">
        <v>348</v>
      </c>
    </row>
    <row r="715" spans="1:3" x14ac:dyDescent="0.2">
      <c r="A715" s="163">
        <v>940</v>
      </c>
      <c r="B715" s="159" t="s">
        <v>531</v>
      </c>
      <c r="C715" s="162" t="s">
        <v>489</v>
      </c>
    </row>
    <row r="716" spans="1:3" x14ac:dyDescent="0.2">
      <c r="A716" s="163">
        <v>941</v>
      </c>
      <c r="B716" s="159" t="s">
        <v>532</v>
      </c>
      <c r="C716" s="162" t="s">
        <v>489</v>
      </c>
    </row>
    <row r="717" spans="1:3" x14ac:dyDescent="0.2">
      <c r="A717" s="163">
        <v>942</v>
      </c>
      <c r="B717" s="159" t="s">
        <v>383</v>
      </c>
      <c r="C717" s="162" t="s">
        <v>348</v>
      </c>
    </row>
    <row r="718" spans="1:3" x14ac:dyDescent="0.2">
      <c r="A718" s="163">
        <v>943</v>
      </c>
      <c r="B718" s="159" t="s">
        <v>374</v>
      </c>
      <c r="C718" s="162" t="s">
        <v>348</v>
      </c>
    </row>
    <row r="719" spans="1:3" x14ac:dyDescent="0.2">
      <c r="A719" s="163">
        <v>944</v>
      </c>
      <c r="B719" s="159" t="s">
        <v>374</v>
      </c>
      <c r="C719" s="162" t="s">
        <v>348</v>
      </c>
    </row>
    <row r="720" spans="1:3" x14ac:dyDescent="0.2">
      <c r="A720" s="163">
        <v>945</v>
      </c>
      <c r="B720" s="159" t="s">
        <v>374</v>
      </c>
      <c r="C720" s="162" t="s">
        <v>348</v>
      </c>
    </row>
    <row r="721" spans="1:3" x14ac:dyDescent="0.2">
      <c r="A721" s="163">
        <v>946</v>
      </c>
      <c r="B721" s="159" t="s">
        <v>374</v>
      </c>
      <c r="C721" s="162" t="s">
        <v>348</v>
      </c>
    </row>
    <row r="722" spans="1:3" x14ac:dyDescent="0.2">
      <c r="A722" s="163">
        <v>947</v>
      </c>
      <c r="B722" s="159" t="s">
        <v>533</v>
      </c>
      <c r="C722" s="162" t="s">
        <v>348</v>
      </c>
    </row>
    <row r="723" spans="1:3" x14ac:dyDescent="0.2">
      <c r="A723" s="163">
        <v>948</v>
      </c>
      <c r="B723" s="159" t="s">
        <v>534</v>
      </c>
      <c r="C723" s="162" t="s">
        <v>348</v>
      </c>
    </row>
    <row r="724" spans="1:3" x14ac:dyDescent="0.2">
      <c r="A724" s="163">
        <v>949</v>
      </c>
      <c r="B724" s="159" t="s">
        <v>535</v>
      </c>
      <c r="C724" s="162" t="s">
        <v>348</v>
      </c>
    </row>
    <row r="725" spans="1:3" x14ac:dyDescent="0.2">
      <c r="A725" s="163">
        <v>950</v>
      </c>
      <c r="B725" s="159" t="s">
        <v>536</v>
      </c>
      <c r="C725" s="162" t="s">
        <v>328</v>
      </c>
    </row>
    <row r="726" spans="1:3" x14ac:dyDescent="0.2">
      <c r="A726" s="163">
        <v>951</v>
      </c>
      <c r="B726" s="159" t="s">
        <v>537</v>
      </c>
      <c r="C726" s="162" t="s">
        <v>328</v>
      </c>
    </row>
    <row r="727" spans="1:3" x14ac:dyDescent="0.2">
      <c r="A727" s="163">
        <v>952</v>
      </c>
      <c r="B727" s="159" t="s">
        <v>538</v>
      </c>
      <c r="C727" s="162" t="s">
        <v>348</v>
      </c>
    </row>
    <row r="728" spans="1:3" x14ac:dyDescent="0.2">
      <c r="A728" s="163">
        <v>953</v>
      </c>
      <c r="B728" s="159" t="s">
        <v>539</v>
      </c>
      <c r="C728" s="162" t="s">
        <v>348</v>
      </c>
    </row>
    <row r="729" spans="1:3" x14ac:dyDescent="0.2">
      <c r="A729" s="163">
        <v>954</v>
      </c>
      <c r="B729" s="159" t="s">
        <v>540</v>
      </c>
      <c r="C729" s="162" t="s">
        <v>348</v>
      </c>
    </row>
    <row r="730" spans="1:3" x14ac:dyDescent="0.2">
      <c r="A730" s="163">
        <v>955</v>
      </c>
      <c r="B730" s="159" t="s">
        <v>541</v>
      </c>
      <c r="C730" s="162" t="s">
        <v>348</v>
      </c>
    </row>
    <row r="731" spans="1:3" x14ac:dyDescent="0.2">
      <c r="A731" s="163">
        <v>956</v>
      </c>
      <c r="B731" s="159" t="s">
        <v>542</v>
      </c>
      <c r="C731" s="162" t="s">
        <v>348</v>
      </c>
    </row>
    <row r="732" spans="1:3" x14ac:dyDescent="0.2">
      <c r="A732" s="163">
        <v>957</v>
      </c>
      <c r="B732" s="159" t="s">
        <v>543</v>
      </c>
      <c r="C732" s="162" t="s">
        <v>348</v>
      </c>
    </row>
    <row r="733" spans="1:3" x14ac:dyDescent="0.2">
      <c r="A733" s="163">
        <v>958</v>
      </c>
      <c r="B733" s="159" t="s">
        <v>544</v>
      </c>
      <c r="C733" s="162" t="s">
        <v>348</v>
      </c>
    </row>
    <row r="734" spans="1:3" x14ac:dyDescent="0.2">
      <c r="A734" s="163">
        <v>959</v>
      </c>
      <c r="B734" s="159" t="s">
        <v>545</v>
      </c>
      <c r="C734" s="162" t="s">
        <v>348</v>
      </c>
    </row>
    <row r="735" spans="1:3" x14ac:dyDescent="0.2">
      <c r="A735" s="163">
        <v>960</v>
      </c>
      <c r="B735" s="159" t="s">
        <v>546</v>
      </c>
      <c r="C735" s="162" t="s">
        <v>348</v>
      </c>
    </row>
    <row r="736" spans="1:3" x14ac:dyDescent="0.2">
      <c r="A736" s="163">
        <v>961</v>
      </c>
      <c r="B736" s="159" t="s">
        <v>547</v>
      </c>
      <c r="C736" s="162" t="s">
        <v>348</v>
      </c>
    </row>
    <row r="737" spans="1:3" x14ac:dyDescent="0.2">
      <c r="A737" s="163">
        <v>962</v>
      </c>
      <c r="B737" s="159" t="s">
        <v>548</v>
      </c>
      <c r="C737" s="162" t="s">
        <v>348</v>
      </c>
    </row>
    <row r="738" spans="1:3" x14ac:dyDescent="0.2">
      <c r="A738" s="163">
        <v>963</v>
      </c>
      <c r="B738" s="159" t="s">
        <v>549</v>
      </c>
      <c r="C738" s="162" t="s">
        <v>348</v>
      </c>
    </row>
    <row r="739" spans="1:3" x14ac:dyDescent="0.2">
      <c r="A739" s="163">
        <v>964</v>
      </c>
      <c r="B739" s="159" t="s">
        <v>550</v>
      </c>
      <c r="C739" s="162" t="s">
        <v>348</v>
      </c>
    </row>
    <row r="740" spans="1:3" x14ac:dyDescent="0.2">
      <c r="A740" s="163">
        <v>965</v>
      </c>
      <c r="B740" s="159" t="s">
        <v>551</v>
      </c>
      <c r="C740" s="162" t="s">
        <v>348</v>
      </c>
    </row>
    <row r="741" spans="1:3" x14ac:dyDescent="0.2">
      <c r="A741" s="163">
        <v>966</v>
      </c>
      <c r="B741" s="159" t="s">
        <v>394</v>
      </c>
      <c r="C741" s="162" t="s">
        <v>328</v>
      </c>
    </row>
    <row r="742" spans="1:3" x14ac:dyDescent="0.2">
      <c r="A742" s="163">
        <v>967</v>
      </c>
      <c r="B742" s="159" t="s">
        <v>406</v>
      </c>
      <c r="C742" s="162" t="s">
        <v>348</v>
      </c>
    </row>
    <row r="743" spans="1:3" x14ac:dyDescent="0.2">
      <c r="A743" s="163">
        <v>968</v>
      </c>
      <c r="B743" s="159" t="s">
        <v>406</v>
      </c>
      <c r="C743" s="162" t="s">
        <v>348</v>
      </c>
    </row>
    <row r="744" spans="1:3" x14ac:dyDescent="0.2">
      <c r="A744" s="163">
        <v>969</v>
      </c>
      <c r="B744" s="159" t="s">
        <v>551</v>
      </c>
      <c r="C744" s="162" t="s">
        <v>348</v>
      </c>
    </row>
    <row r="745" spans="1:3" x14ac:dyDescent="0.2">
      <c r="A745" s="163">
        <v>970</v>
      </c>
      <c r="B745" s="159" t="s">
        <v>362</v>
      </c>
      <c r="C745" s="162" t="s">
        <v>348</v>
      </c>
    </row>
    <row r="746" spans="1:3" x14ac:dyDescent="0.2">
      <c r="A746" s="163">
        <v>971</v>
      </c>
      <c r="B746" s="159" t="s">
        <v>552</v>
      </c>
      <c r="C746" s="162" t="s">
        <v>348</v>
      </c>
    </row>
    <row r="747" spans="1:3" x14ac:dyDescent="0.2">
      <c r="A747" s="163">
        <v>972</v>
      </c>
      <c r="B747" s="159" t="s">
        <v>553</v>
      </c>
      <c r="C747" s="162" t="s">
        <v>348</v>
      </c>
    </row>
    <row r="748" spans="1:3" x14ac:dyDescent="0.2">
      <c r="A748" s="163">
        <v>973</v>
      </c>
      <c r="B748" s="159" t="s">
        <v>404</v>
      </c>
      <c r="C748" s="162" t="s">
        <v>348</v>
      </c>
    </row>
    <row r="749" spans="1:3" x14ac:dyDescent="0.2">
      <c r="A749" s="163">
        <v>974</v>
      </c>
      <c r="B749" s="159" t="s">
        <v>430</v>
      </c>
      <c r="C749" s="162" t="s">
        <v>348</v>
      </c>
    </row>
    <row r="750" spans="1:3" x14ac:dyDescent="0.2">
      <c r="A750" s="163">
        <v>975</v>
      </c>
      <c r="B750" s="159" t="s">
        <v>554</v>
      </c>
      <c r="C750" s="162" t="s">
        <v>348</v>
      </c>
    </row>
    <row r="751" spans="1:3" x14ac:dyDescent="0.2">
      <c r="A751" s="163">
        <v>976</v>
      </c>
      <c r="B751" s="159" t="s">
        <v>555</v>
      </c>
      <c r="C751" s="162" t="s">
        <v>348</v>
      </c>
    </row>
    <row r="752" spans="1:3" x14ac:dyDescent="0.2">
      <c r="A752" s="163">
        <v>978</v>
      </c>
      <c r="B752" s="159" t="s">
        <v>388</v>
      </c>
      <c r="C752" s="162" t="s">
        <v>328</v>
      </c>
    </row>
    <row r="753" spans="1:3" x14ac:dyDescent="0.2">
      <c r="A753" s="163">
        <v>979</v>
      </c>
      <c r="B753" s="159" t="s">
        <v>427</v>
      </c>
      <c r="C753" s="162" t="s">
        <v>328</v>
      </c>
    </row>
    <row r="754" spans="1:3" x14ac:dyDescent="0.2">
      <c r="A754" s="163">
        <v>980</v>
      </c>
      <c r="B754" s="159" t="s">
        <v>556</v>
      </c>
      <c r="C754" s="162" t="s">
        <v>348</v>
      </c>
    </row>
    <row r="755" spans="1:3" x14ac:dyDescent="0.2">
      <c r="A755" s="163">
        <v>981</v>
      </c>
      <c r="B755" s="159" t="s">
        <v>557</v>
      </c>
      <c r="C755" s="162" t="s">
        <v>328</v>
      </c>
    </row>
    <row r="756" spans="1:3" x14ac:dyDescent="0.2">
      <c r="A756" s="163">
        <v>982</v>
      </c>
      <c r="B756" s="159" t="s">
        <v>558</v>
      </c>
      <c r="C756" s="162" t="s">
        <v>348</v>
      </c>
    </row>
    <row r="757" spans="1:3" x14ac:dyDescent="0.2">
      <c r="A757" s="163">
        <v>983</v>
      </c>
      <c r="B757" s="159" t="s">
        <v>559</v>
      </c>
      <c r="C757" s="162" t="s">
        <v>348</v>
      </c>
    </row>
    <row r="758" spans="1:3" x14ac:dyDescent="0.2">
      <c r="A758" s="163">
        <v>984</v>
      </c>
      <c r="B758" s="159" t="s">
        <v>560</v>
      </c>
      <c r="C758" s="162" t="s">
        <v>348</v>
      </c>
    </row>
    <row r="759" spans="1:3" x14ac:dyDescent="0.2">
      <c r="A759" s="163">
        <v>985</v>
      </c>
      <c r="B759" s="159" t="s">
        <v>561</v>
      </c>
      <c r="C759" s="162" t="s">
        <v>348</v>
      </c>
    </row>
    <row r="760" spans="1:3" x14ac:dyDescent="0.2">
      <c r="A760" s="163">
        <v>989</v>
      </c>
      <c r="B760" s="159" t="s">
        <v>443</v>
      </c>
      <c r="C760" s="162" t="s">
        <v>348</v>
      </c>
    </row>
    <row r="761" spans="1:3" x14ac:dyDescent="0.2">
      <c r="A761" s="163">
        <v>990</v>
      </c>
      <c r="B761" s="159" t="s">
        <v>444</v>
      </c>
      <c r="C761" s="162" t="s">
        <v>328</v>
      </c>
    </row>
    <row r="762" spans="1:3" x14ac:dyDescent="0.2">
      <c r="A762" s="163">
        <v>991</v>
      </c>
      <c r="B762" s="159" t="s">
        <v>394</v>
      </c>
      <c r="C762" s="162" t="s">
        <v>328</v>
      </c>
    </row>
    <row r="763" spans="1:3" x14ac:dyDescent="0.2">
      <c r="A763" s="163">
        <v>996</v>
      </c>
      <c r="B763" s="159" t="s">
        <v>474</v>
      </c>
      <c r="C763" s="162" t="s">
        <v>348</v>
      </c>
    </row>
    <row r="764" spans="1:3" x14ac:dyDescent="0.2">
      <c r="A764" s="163">
        <v>997</v>
      </c>
      <c r="B764" s="159" t="s">
        <v>562</v>
      </c>
      <c r="C764" s="162" t="s">
        <v>348</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oddFooter>&amp;C&amp;P of &amp;N&amp;L&amp;1#&amp;"Arial"&amp;6&amp;K737373Confidentiality: C1 - Public</oddFooter>
    <firstHeader>&amp;LSSC TPP Unit Rate Lookup Table</firstHeader>
    <firstFooter>&amp;C&amp;P of &amp;N&amp;L&amp;1#&amp;"Arial"&amp;6&amp;K737373Confidentiality: C1 - Public</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2"/>
  <sheetViews>
    <sheetView workbookViewId="0">
      <selection activeCell="F4" sqref="F4"/>
    </sheetView>
  </sheetViews>
  <sheetFormatPr defaultRowHeight="12.75" x14ac:dyDescent="0.2"/>
  <cols>
    <col min="1" max="1" width="32.140625" bestFit="1" customWidth="1"/>
    <col min="2" max="2" width="11.85546875" bestFit="1" customWidth="1"/>
    <col min="3" max="3" width="5.42578125" bestFit="1" customWidth="1"/>
    <col min="4" max="4" width="16.42578125" customWidth="1"/>
    <col min="5" max="6" width="16.140625" bestFit="1" customWidth="1"/>
  </cols>
  <sheetData>
    <row r="1" spans="1:6" x14ac:dyDescent="0.2">
      <c r="A1" s="156" t="s">
        <v>31</v>
      </c>
      <c r="B1" s="156"/>
    </row>
    <row r="2" spans="1:6" ht="36.75" customHeight="1" x14ac:dyDescent="0.2">
      <c r="A2" s="226" t="str">
        <f>Overview!B4&amp; " - Effective from "&amp;Overview!C4&amp;" - "&amp;Overview!E4&amp;" Residual Charging Bands"</f>
        <v>Vattenfall Networks Limited - GSP J - Effective from 2025/26 - Final Residual Charging Bands</v>
      </c>
      <c r="B2" s="227"/>
      <c r="C2" s="227"/>
      <c r="D2" s="227"/>
      <c r="E2" s="227"/>
      <c r="F2" s="227"/>
    </row>
    <row r="4" spans="1:6" ht="38.25" x14ac:dyDescent="0.2">
      <c r="A4" s="177" t="s">
        <v>563</v>
      </c>
      <c r="B4" s="177" t="s">
        <v>564</v>
      </c>
      <c r="C4" s="177" t="s">
        <v>565</v>
      </c>
      <c r="D4" s="177" t="s">
        <v>566</v>
      </c>
      <c r="E4" s="177" t="s">
        <v>567</v>
      </c>
      <c r="F4" s="193" t="s">
        <v>787</v>
      </c>
    </row>
    <row r="5" spans="1:6" ht="14.25" x14ac:dyDescent="0.2">
      <c r="A5" s="178" t="s">
        <v>568</v>
      </c>
      <c r="B5" s="179" t="s">
        <v>569</v>
      </c>
      <c r="C5" s="179" t="s">
        <v>570</v>
      </c>
      <c r="D5" s="196" t="s">
        <v>570</v>
      </c>
      <c r="E5" s="196" t="s">
        <v>570</v>
      </c>
      <c r="F5" s="183">
        <v>0.75096588208833137</v>
      </c>
    </row>
    <row r="6" spans="1:6" ht="14.25" customHeight="1" x14ac:dyDescent="0.2">
      <c r="A6" s="272" t="s">
        <v>571</v>
      </c>
      <c r="B6" s="179">
        <v>1</v>
      </c>
      <c r="C6" s="179" t="s">
        <v>572</v>
      </c>
      <c r="D6" s="197">
        <v>0</v>
      </c>
      <c r="E6" s="197">
        <v>3571</v>
      </c>
      <c r="F6" s="183">
        <v>0.67391020390024947</v>
      </c>
    </row>
    <row r="7" spans="1:6" ht="14.25" x14ac:dyDescent="0.2">
      <c r="A7" s="273"/>
      <c r="B7" s="179">
        <v>2</v>
      </c>
      <c r="C7" s="179" t="s">
        <v>572</v>
      </c>
      <c r="D7" s="197">
        <v>3571</v>
      </c>
      <c r="E7" s="197">
        <v>12553</v>
      </c>
      <c r="F7" s="183">
        <v>1.8384772674358216</v>
      </c>
    </row>
    <row r="8" spans="1:6" ht="14.25" x14ac:dyDescent="0.2">
      <c r="A8" s="273"/>
      <c r="B8" s="179">
        <v>3</v>
      </c>
      <c r="C8" s="179" t="s">
        <v>572</v>
      </c>
      <c r="D8" s="197">
        <v>12553</v>
      </c>
      <c r="E8" s="197">
        <v>25279</v>
      </c>
      <c r="F8" s="183">
        <v>4.0109468729057669</v>
      </c>
    </row>
    <row r="9" spans="1:6" ht="14.25" x14ac:dyDescent="0.2">
      <c r="A9" s="274"/>
      <c r="B9" s="179">
        <v>4</v>
      </c>
      <c r="C9" s="179" t="s">
        <v>572</v>
      </c>
      <c r="D9" s="197">
        <v>25279</v>
      </c>
      <c r="E9" s="197" t="s">
        <v>573</v>
      </c>
      <c r="F9" s="183">
        <v>11.187108005906016</v>
      </c>
    </row>
    <row r="10" spans="1:6" ht="14.25" x14ac:dyDescent="0.2">
      <c r="A10" s="272" t="s">
        <v>574</v>
      </c>
      <c r="B10" s="179">
        <v>1</v>
      </c>
      <c r="C10" s="179" t="s">
        <v>575</v>
      </c>
      <c r="D10" s="197">
        <v>0</v>
      </c>
      <c r="E10" s="197">
        <v>80</v>
      </c>
      <c r="F10" s="183">
        <v>22.791900966362459</v>
      </c>
    </row>
    <row r="11" spans="1:6" ht="14.25" x14ac:dyDescent="0.2">
      <c r="A11" s="273"/>
      <c r="B11" s="179">
        <v>2</v>
      </c>
      <c r="C11" s="179" t="s">
        <v>575</v>
      </c>
      <c r="D11" s="197">
        <v>80</v>
      </c>
      <c r="E11" s="197">
        <v>150</v>
      </c>
      <c r="F11" s="183">
        <v>37.123834029626011</v>
      </c>
    </row>
    <row r="12" spans="1:6" ht="14.25" x14ac:dyDescent="0.2">
      <c r="A12" s="273"/>
      <c r="B12" s="179">
        <v>3</v>
      </c>
      <c r="C12" s="179" t="s">
        <v>575</v>
      </c>
      <c r="D12" s="197">
        <v>150</v>
      </c>
      <c r="E12" s="197">
        <v>231</v>
      </c>
      <c r="F12" s="183">
        <v>61.742483934604969</v>
      </c>
    </row>
    <row r="13" spans="1:6" ht="14.25" x14ac:dyDescent="0.2">
      <c r="A13" s="274"/>
      <c r="B13" s="179">
        <v>4</v>
      </c>
      <c r="C13" s="179" t="s">
        <v>575</v>
      </c>
      <c r="D13" s="197">
        <v>231</v>
      </c>
      <c r="E13" s="197" t="s">
        <v>573</v>
      </c>
      <c r="F13" s="183">
        <v>133.3161343314533</v>
      </c>
    </row>
    <row r="14" spans="1:6" ht="14.25" x14ac:dyDescent="0.2">
      <c r="A14" s="272" t="s">
        <v>576</v>
      </c>
      <c r="B14" s="179">
        <v>1</v>
      </c>
      <c r="C14" s="179" t="s">
        <v>575</v>
      </c>
      <c r="D14" s="197">
        <v>0</v>
      </c>
      <c r="E14" s="197">
        <v>422</v>
      </c>
      <c r="F14" s="183">
        <v>144.78670267016324</v>
      </c>
    </row>
    <row r="15" spans="1:6" ht="14.25" x14ac:dyDescent="0.2">
      <c r="A15" s="273"/>
      <c r="B15" s="179">
        <v>2</v>
      </c>
      <c r="C15" s="179" t="s">
        <v>575</v>
      </c>
      <c r="D15" s="197">
        <v>422</v>
      </c>
      <c r="E15" s="197">
        <v>1000</v>
      </c>
      <c r="F15" s="183">
        <v>363.73836691245015</v>
      </c>
    </row>
    <row r="16" spans="1:6" ht="14.25" x14ac:dyDescent="0.2">
      <c r="A16" s="273"/>
      <c r="B16" s="179">
        <v>3</v>
      </c>
      <c r="C16" s="179" t="s">
        <v>575</v>
      </c>
      <c r="D16" s="197">
        <v>1000</v>
      </c>
      <c r="E16" s="197">
        <v>1800</v>
      </c>
      <c r="F16" s="183">
        <v>580.93656220394723</v>
      </c>
    </row>
    <row r="17" spans="1:6" ht="14.25" x14ac:dyDescent="0.2">
      <c r="A17" s="274"/>
      <c r="B17" s="179">
        <v>4</v>
      </c>
      <c r="C17" s="179" t="s">
        <v>575</v>
      </c>
      <c r="D17" s="197">
        <v>1800</v>
      </c>
      <c r="E17" s="197" t="s">
        <v>573</v>
      </c>
      <c r="F17" s="183">
        <v>1531.8931652834594</v>
      </c>
    </row>
    <row r="18" spans="1:6" ht="14.25" x14ac:dyDescent="0.2">
      <c r="A18" s="275" t="s">
        <v>577</v>
      </c>
      <c r="B18" s="179">
        <v>1</v>
      </c>
      <c r="C18" s="179" t="s">
        <v>575</v>
      </c>
      <c r="D18" s="197">
        <v>0</v>
      </c>
      <c r="E18" s="197">
        <v>5000</v>
      </c>
      <c r="F18" s="183">
        <v>10813.981669664707</v>
      </c>
    </row>
    <row r="19" spans="1:6" ht="14.25" x14ac:dyDescent="0.2">
      <c r="A19" s="276"/>
      <c r="B19" s="179">
        <v>2</v>
      </c>
      <c r="C19" s="179" t="s">
        <v>575</v>
      </c>
      <c r="D19" s="197">
        <v>5000</v>
      </c>
      <c r="E19" s="197">
        <v>12000</v>
      </c>
      <c r="F19" s="183">
        <v>51053.774320673576</v>
      </c>
    </row>
    <row r="20" spans="1:6" ht="14.25" x14ac:dyDescent="0.2">
      <c r="A20" s="276"/>
      <c r="B20" s="179">
        <v>3</v>
      </c>
      <c r="C20" s="179" t="s">
        <v>575</v>
      </c>
      <c r="D20" s="197">
        <v>12000</v>
      </c>
      <c r="E20" s="197">
        <v>21500</v>
      </c>
      <c r="F20" s="183">
        <v>121057.06277170825</v>
      </c>
    </row>
    <row r="21" spans="1:6" ht="14.25" x14ac:dyDescent="0.2">
      <c r="A21" s="277"/>
      <c r="B21" s="179">
        <v>4</v>
      </c>
      <c r="C21" s="179" t="s">
        <v>575</v>
      </c>
      <c r="D21" s="197">
        <v>21500</v>
      </c>
      <c r="E21" s="197" t="s">
        <v>573</v>
      </c>
      <c r="F21" s="183">
        <v>193924.53403185678</v>
      </c>
    </row>
    <row r="22" spans="1:6" x14ac:dyDescent="0.2">
      <c r="A22" t="s">
        <v>578</v>
      </c>
    </row>
  </sheetData>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headerFooter>
    <oddFooter>&amp;L&amp;1#&amp;"Arial"&amp;6&amp;K737373Confidentiality: C1 - Public</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799E49-6B13-456D-B86B-FF186F19F295}">
  <dimension ref="A1:B41"/>
  <sheetViews>
    <sheetView showGridLines="0" zoomScaleNormal="100" workbookViewId="0">
      <selection activeCell="D33" sqref="D33"/>
    </sheetView>
  </sheetViews>
  <sheetFormatPr defaultRowHeight="12.75" x14ac:dyDescent="0.2"/>
  <cols>
    <col min="1" max="1" width="44.85546875" style="153" customWidth="1"/>
    <col min="2" max="2" width="38.28515625" style="153" customWidth="1"/>
    <col min="3" max="16384" width="9.140625" style="153"/>
  </cols>
  <sheetData>
    <row r="1" spans="1:2" x14ac:dyDescent="0.2">
      <c r="A1" s="156" t="s">
        <v>31</v>
      </c>
    </row>
    <row r="2" spans="1:2" ht="33" customHeight="1" x14ac:dyDescent="0.2">
      <c r="A2" s="235" t="str">
        <f>[2]Overview!C4&amp;" - Effective from "&amp;[2]Overview!D4&amp;" - "&amp;[2]Overview!F4&amp;" TNUoS Mapping"</f>
        <v>2025/26 - Effective from 1 April 2025 -  TNUoS Mapping</v>
      </c>
      <c r="B2" s="237"/>
    </row>
    <row r="3" spans="1:2" ht="8.25" customHeight="1" x14ac:dyDescent="0.2"/>
    <row r="4" spans="1:2" ht="20.25" customHeight="1" x14ac:dyDescent="0.2">
      <c r="A4" s="198" t="s">
        <v>788</v>
      </c>
      <c r="B4" s="198" t="s">
        <v>789</v>
      </c>
    </row>
    <row r="5" spans="1:2" ht="15.75" customHeight="1" x14ac:dyDescent="0.2">
      <c r="A5" s="199" t="s">
        <v>638</v>
      </c>
      <c r="B5" s="199" t="s">
        <v>790</v>
      </c>
    </row>
    <row r="6" spans="1:2" ht="15.75" customHeight="1" x14ac:dyDescent="0.2">
      <c r="A6" s="200" t="s">
        <v>64</v>
      </c>
      <c r="B6" s="200" t="s">
        <v>791</v>
      </c>
    </row>
    <row r="7" spans="1:2" ht="15.75" customHeight="1" x14ac:dyDescent="0.2">
      <c r="A7" s="200" t="s">
        <v>639</v>
      </c>
      <c r="B7" s="200" t="str">
        <f>$B$6</f>
        <v>n/a (Non-Final Demand Site)</v>
      </c>
    </row>
    <row r="8" spans="1:2" ht="15.75" customHeight="1" x14ac:dyDescent="0.2">
      <c r="A8" s="199" t="s">
        <v>640</v>
      </c>
      <c r="B8" s="199" t="s">
        <v>792</v>
      </c>
    </row>
    <row r="9" spans="1:2" ht="15.75" customHeight="1" x14ac:dyDescent="0.2">
      <c r="A9" s="199" t="s">
        <v>641</v>
      </c>
      <c r="B9" s="199" t="s">
        <v>793</v>
      </c>
    </row>
    <row r="10" spans="1:2" ht="15.75" customHeight="1" x14ac:dyDescent="0.2">
      <c r="A10" s="199" t="s">
        <v>642</v>
      </c>
      <c r="B10" s="199" t="s">
        <v>794</v>
      </c>
    </row>
    <row r="11" spans="1:2" ht="15.75" customHeight="1" x14ac:dyDescent="0.2">
      <c r="A11" s="199" t="s">
        <v>643</v>
      </c>
      <c r="B11" s="199" t="s">
        <v>795</v>
      </c>
    </row>
    <row r="12" spans="1:2" ht="15.75" customHeight="1" x14ac:dyDescent="0.2">
      <c r="A12" s="200" t="s">
        <v>66</v>
      </c>
      <c r="B12" s="200" t="str">
        <f t="shared" ref="B12:B13" si="0">$B$6</f>
        <v>n/a (Non-Final Demand Site)</v>
      </c>
    </row>
    <row r="13" spans="1:2" ht="15.75" customHeight="1" x14ac:dyDescent="0.2">
      <c r="A13" s="200" t="s">
        <v>67</v>
      </c>
      <c r="B13" s="200" t="str">
        <f t="shared" si="0"/>
        <v>n/a (Non-Final Demand Site)</v>
      </c>
    </row>
    <row r="14" spans="1:2" ht="15.75" customHeight="1" x14ac:dyDescent="0.2">
      <c r="A14" s="199" t="s">
        <v>68</v>
      </c>
      <c r="B14" s="199" t="s">
        <v>796</v>
      </c>
    </row>
    <row r="15" spans="1:2" ht="15.75" customHeight="1" x14ac:dyDescent="0.2">
      <c r="A15" s="199" t="s">
        <v>69</v>
      </c>
      <c r="B15" s="199" t="s">
        <v>797</v>
      </c>
    </row>
    <row r="16" spans="1:2" ht="15.75" customHeight="1" x14ac:dyDescent="0.2">
      <c r="A16" s="199" t="s">
        <v>70</v>
      </c>
      <c r="B16" s="199" t="s">
        <v>798</v>
      </c>
    </row>
    <row r="17" spans="1:2" ht="15.75" customHeight="1" x14ac:dyDescent="0.2">
      <c r="A17" s="199" t="s">
        <v>71</v>
      </c>
      <c r="B17" s="199" t="s">
        <v>799</v>
      </c>
    </row>
    <row r="18" spans="1:2" ht="15.75" customHeight="1" x14ac:dyDescent="0.2">
      <c r="A18" s="200" t="s">
        <v>72</v>
      </c>
      <c r="B18" s="200" t="str">
        <f>$B$6</f>
        <v>n/a (Non-Final Demand Site)</v>
      </c>
    </row>
    <row r="19" spans="1:2" ht="15.75" customHeight="1" x14ac:dyDescent="0.2">
      <c r="A19" s="199" t="s">
        <v>73</v>
      </c>
      <c r="B19" s="199" t="s">
        <v>796</v>
      </c>
    </row>
    <row r="20" spans="1:2" ht="15.75" customHeight="1" x14ac:dyDescent="0.2">
      <c r="A20" s="199" t="s">
        <v>74</v>
      </c>
      <c r="B20" s="199" t="s">
        <v>797</v>
      </c>
    </row>
    <row r="21" spans="1:2" ht="15.75" customHeight="1" x14ac:dyDescent="0.2">
      <c r="A21" s="199" t="s">
        <v>75</v>
      </c>
      <c r="B21" s="199" t="s">
        <v>798</v>
      </c>
    </row>
    <row r="22" spans="1:2" ht="15.75" customHeight="1" x14ac:dyDescent="0.2">
      <c r="A22" s="199" t="s">
        <v>76</v>
      </c>
      <c r="B22" s="199" t="s">
        <v>799</v>
      </c>
    </row>
    <row r="23" spans="1:2" ht="15.75" customHeight="1" x14ac:dyDescent="0.2">
      <c r="A23" s="200" t="s">
        <v>77</v>
      </c>
      <c r="B23" s="200" t="str">
        <f>$B$6</f>
        <v>n/a (Non-Final Demand Site)</v>
      </c>
    </row>
    <row r="24" spans="1:2" ht="15.75" customHeight="1" x14ac:dyDescent="0.2">
      <c r="A24" s="199" t="s">
        <v>78</v>
      </c>
      <c r="B24" s="199" t="s">
        <v>800</v>
      </c>
    </row>
    <row r="25" spans="1:2" ht="15.75" customHeight="1" x14ac:dyDescent="0.2">
      <c r="A25" s="199" t="s">
        <v>79</v>
      </c>
      <c r="B25" s="199" t="s">
        <v>801</v>
      </c>
    </row>
    <row r="26" spans="1:2" ht="15.75" customHeight="1" x14ac:dyDescent="0.2">
      <c r="A26" s="199" t="s">
        <v>80</v>
      </c>
      <c r="B26" s="199" t="s">
        <v>802</v>
      </c>
    </row>
    <row r="27" spans="1:2" ht="15.75" customHeight="1" x14ac:dyDescent="0.2">
      <c r="A27" s="199" t="s">
        <v>81</v>
      </c>
      <c r="B27" s="199" t="s">
        <v>803</v>
      </c>
    </row>
    <row r="28" spans="1:2" ht="15.75" customHeight="1" x14ac:dyDescent="0.2">
      <c r="A28" s="200" t="s">
        <v>82</v>
      </c>
      <c r="B28" s="200" t="s">
        <v>804</v>
      </c>
    </row>
    <row r="29" spans="1:2" ht="15.75" customHeight="1" x14ac:dyDescent="0.2">
      <c r="A29" s="200" t="s">
        <v>84</v>
      </c>
      <c r="B29" s="200" t="str">
        <f t="shared" ref="B29:B37" si="1">$B$6</f>
        <v>n/a (Non-Final Demand Site)</v>
      </c>
    </row>
    <row r="30" spans="1:2" ht="15.75" customHeight="1" x14ac:dyDescent="0.2">
      <c r="A30" s="200" t="s">
        <v>85</v>
      </c>
      <c r="B30" s="200" t="str">
        <f t="shared" si="1"/>
        <v>n/a (Non-Final Demand Site)</v>
      </c>
    </row>
    <row r="31" spans="1:2" ht="15.75" customHeight="1" x14ac:dyDescent="0.2">
      <c r="A31" s="200" t="s">
        <v>86</v>
      </c>
      <c r="B31" s="200" t="str">
        <f t="shared" si="1"/>
        <v>n/a (Non-Final Demand Site)</v>
      </c>
    </row>
    <row r="32" spans="1:2" ht="15.75" customHeight="1" x14ac:dyDescent="0.2">
      <c r="A32" s="200" t="s">
        <v>87</v>
      </c>
      <c r="B32" s="200" t="str">
        <f t="shared" si="1"/>
        <v>n/a (Non-Final Demand Site)</v>
      </c>
    </row>
    <row r="33" spans="1:2" ht="15.75" customHeight="1" x14ac:dyDescent="0.2">
      <c r="A33" s="200" t="s">
        <v>88</v>
      </c>
      <c r="B33" s="200" t="str">
        <f t="shared" si="1"/>
        <v>n/a (Non-Final Demand Site)</v>
      </c>
    </row>
    <row r="34" spans="1:2" ht="15.75" customHeight="1" x14ac:dyDescent="0.2">
      <c r="A34" s="200" t="s">
        <v>89</v>
      </c>
      <c r="B34" s="200" t="str">
        <f t="shared" si="1"/>
        <v>n/a (Non-Final Demand Site)</v>
      </c>
    </row>
    <row r="35" spans="1:2" ht="15.75" customHeight="1" x14ac:dyDescent="0.2">
      <c r="A35" s="200" t="s">
        <v>90</v>
      </c>
      <c r="B35" s="200" t="str">
        <f t="shared" si="1"/>
        <v>n/a (Non-Final Demand Site)</v>
      </c>
    </row>
    <row r="36" spans="1:2" ht="15.75" customHeight="1" x14ac:dyDescent="0.2">
      <c r="A36" s="200" t="s">
        <v>91</v>
      </c>
      <c r="B36" s="200" t="str">
        <f t="shared" si="1"/>
        <v>n/a (Non-Final Demand Site)</v>
      </c>
    </row>
    <row r="37" spans="1:2" ht="15.75" customHeight="1" x14ac:dyDescent="0.2">
      <c r="A37" s="200" t="s">
        <v>805</v>
      </c>
      <c r="B37" s="200" t="str">
        <f t="shared" si="1"/>
        <v>n/a (Non-Final Demand Site)</v>
      </c>
    </row>
    <row r="38" spans="1:2" ht="15.75" customHeight="1" x14ac:dyDescent="0.2">
      <c r="A38" s="199" t="s">
        <v>806</v>
      </c>
      <c r="B38" s="199" t="s">
        <v>807</v>
      </c>
    </row>
    <row r="39" spans="1:2" ht="15.75" customHeight="1" x14ac:dyDescent="0.2">
      <c r="A39" s="199" t="s">
        <v>808</v>
      </c>
      <c r="B39" s="199" t="s">
        <v>809</v>
      </c>
    </row>
    <row r="40" spans="1:2" ht="15.75" customHeight="1" x14ac:dyDescent="0.2">
      <c r="A40" s="199" t="s">
        <v>810</v>
      </c>
      <c r="B40" s="199" t="s">
        <v>811</v>
      </c>
    </row>
    <row r="41" spans="1:2" ht="15.75" customHeight="1" x14ac:dyDescent="0.2">
      <c r="A41" s="199" t="s">
        <v>812</v>
      </c>
      <c r="B41" s="199" t="s">
        <v>813</v>
      </c>
    </row>
  </sheetData>
  <mergeCells count="1">
    <mergeCell ref="A2:B2"/>
  </mergeCells>
  <hyperlinks>
    <hyperlink ref="A1" location="Overview!A1" display="Back to Overview" xr:uid="{533F248C-C859-4758-9771-1CDFCABF5C2D}"/>
  </hyperlinks>
  <pageMargins left="0.7" right="0.7" top="0.75" bottom="0.75" header="0.3" footer="0.3"/>
  <headerFooter>
    <oddFooter>&amp;L_x000D_&amp;1#&amp;"Calibri"&amp;6&amp;K737373 Confidentiality: C2 -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EX24"/>
  <sheetViews>
    <sheetView zoomScale="85" zoomScaleNormal="85" workbookViewId="0">
      <selection activeCell="B1" sqref="B1"/>
    </sheetView>
  </sheetViews>
  <sheetFormatPr defaultRowHeight="12.75" x14ac:dyDescent="0.2"/>
  <cols>
    <col min="1" max="1" width="2.42578125" customWidth="1"/>
    <col min="2" max="2" width="33.7109375" customWidth="1"/>
    <col min="3" max="4" width="14.140625" customWidth="1"/>
    <col min="5" max="9" width="12.140625" customWidth="1"/>
    <col min="10" max="10" width="5.5703125" customWidth="1"/>
    <col min="11" max="11" width="5.28515625" customWidth="1"/>
    <col min="12" max="12" width="35.28515625" customWidth="1"/>
    <col min="13" max="20" width="11.7109375" customWidth="1"/>
    <col min="28" max="28" width="25" bestFit="1" customWidth="1"/>
    <col min="29" max="29" width="14.5703125" bestFit="1" customWidth="1"/>
  </cols>
  <sheetData>
    <row r="1" spans="1:154" x14ac:dyDescent="0.2">
      <c r="B1" s="92" t="s">
        <v>31</v>
      </c>
    </row>
    <row r="2" spans="1:154" s="2" customFormat="1" ht="21.75" customHeight="1" x14ac:dyDescent="0.2">
      <c r="B2" s="278" t="str">
        <f>Overview!B4&amp; " - Effective from "&amp;Overview!D4&amp;" - "&amp;Overview!E4</f>
        <v>Vattenfall Networks Limited - GSP J - Effective from 1 April 2025 - Final</v>
      </c>
      <c r="C2" s="279"/>
      <c r="D2" s="279"/>
      <c r="E2" s="279"/>
      <c r="F2" s="279"/>
      <c r="G2" s="279"/>
      <c r="H2" s="279"/>
      <c r="I2" s="279"/>
      <c r="J2" s="279"/>
      <c r="K2" s="279"/>
      <c r="L2" s="279"/>
      <c r="M2" s="279"/>
      <c r="N2" s="279"/>
      <c r="O2" s="279"/>
      <c r="P2" s="279"/>
      <c r="Q2" s="279"/>
      <c r="R2" s="279"/>
      <c r="S2" s="279"/>
      <c r="T2" s="280"/>
      <c r="U2"/>
      <c r="V2"/>
      <c r="W2"/>
      <c r="X2"/>
      <c r="Y2"/>
      <c r="Z2"/>
      <c r="AA2"/>
      <c r="AB2" s="24"/>
      <c r="AC2" s="52" t="s">
        <v>55</v>
      </c>
      <c r="AD2" s="52" t="s">
        <v>56</v>
      </c>
      <c r="AE2" s="52" t="s">
        <v>57</v>
      </c>
      <c r="AF2" s="12" t="s">
        <v>58</v>
      </c>
      <c r="AG2" s="12" t="s">
        <v>59</v>
      </c>
      <c r="AH2" s="24" t="s">
        <v>60</v>
      </c>
      <c r="AI2" s="12" t="s">
        <v>61</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110" customFormat="1" ht="9" customHeight="1" x14ac:dyDescent="0.2">
      <c r="A3" s="109"/>
      <c r="B3" s="109"/>
      <c r="C3" s="109"/>
      <c r="D3" s="109"/>
      <c r="E3" s="109"/>
      <c r="F3" s="109"/>
      <c r="G3" s="109"/>
      <c r="H3" s="109"/>
      <c r="I3" s="109"/>
      <c r="J3" s="109"/>
      <c r="K3" s="109"/>
      <c r="L3"/>
      <c r="M3"/>
      <c r="N3"/>
      <c r="O3"/>
      <c r="P3"/>
      <c r="Q3"/>
      <c r="R3"/>
      <c r="S3"/>
      <c r="T3"/>
      <c r="U3"/>
      <c r="V3"/>
      <c r="W3"/>
      <c r="X3"/>
      <c r="Y3"/>
      <c r="Z3"/>
      <c r="AA3"/>
      <c r="AB3" s="14" t="s">
        <v>568</v>
      </c>
      <c r="AC3" s="142" t="s">
        <v>579</v>
      </c>
      <c r="AD3" s="143" t="s">
        <v>580</v>
      </c>
      <c r="AE3" s="144" t="s">
        <v>57</v>
      </c>
      <c r="AF3" s="150" t="s">
        <v>581</v>
      </c>
      <c r="AG3" s="145" t="s">
        <v>582</v>
      </c>
      <c r="AH3" s="145" t="s">
        <v>582</v>
      </c>
      <c r="AI3" s="146" t="s">
        <v>582</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
      <c r="B4" s="284" t="s">
        <v>583</v>
      </c>
      <c r="C4" s="285"/>
      <c r="D4" s="285"/>
      <c r="E4" s="285"/>
      <c r="F4" s="285"/>
      <c r="G4" s="285"/>
      <c r="H4" s="285"/>
      <c r="I4" s="286"/>
      <c r="L4" s="284" t="s">
        <v>584</v>
      </c>
      <c r="M4" s="285"/>
      <c r="N4" s="285"/>
      <c r="O4" s="285"/>
      <c r="P4" s="285"/>
      <c r="Q4" s="285"/>
      <c r="R4" s="285"/>
      <c r="S4" s="285"/>
      <c r="T4" s="286"/>
      <c r="AB4" s="14" t="s">
        <v>585</v>
      </c>
      <c r="AC4" s="142" t="s">
        <v>579</v>
      </c>
      <c r="AD4" s="143" t="s">
        <v>580</v>
      </c>
      <c r="AE4" s="144" t="s">
        <v>57</v>
      </c>
      <c r="AF4" s="145" t="s">
        <v>582</v>
      </c>
      <c r="AG4" s="145" t="s">
        <v>582</v>
      </c>
      <c r="AH4" s="145" t="s">
        <v>582</v>
      </c>
      <c r="AI4" s="146" t="s">
        <v>582</v>
      </c>
    </row>
    <row r="5" spans="1:154" ht="18" customHeight="1" x14ac:dyDescent="0.2">
      <c r="B5" s="288" t="s">
        <v>586</v>
      </c>
      <c r="C5" s="288"/>
      <c r="D5" s="288"/>
      <c r="E5" s="288"/>
      <c r="F5" s="288"/>
      <c r="G5" s="288"/>
      <c r="H5" s="288"/>
      <c r="I5" s="288"/>
      <c r="L5" s="288" t="s">
        <v>587</v>
      </c>
      <c r="M5" s="288"/>
      <c r="N5" s="288"/>
      <c r="O5" s="288"/>
      <c r="P5" s="288"/>
      <c r="Q5" s="288"/>
      <c r="R5" s="288"/>
      <c r="S5" s="288"/>
      <c r="T5" s="288"/>
      <c r="AB5" s="14" t="s">
        <v>588</v>
      </c>
      <c r="AC5" s="142" t="s">
        <v>579</v>
      </c>
      <c r="AD5" s="143" t="s">
        <v>580</v>
      </c>
      <c r="AE5" s="144" t="s">
        <v>57</v>
      </c>
      <c r="AF5" s="150" t="s">
        <v>581</v>
      </c>
      <c r="AG5" s="145" t="s">
        <v>582</v>
      </c>
      <c r="AH5" s="145" t="s">
        <v>582</v>
      </c>
      <c r="AI5" s="146" t="s">
        <v>582</v>
      </c>
    </row>
    <row r="6" spans="1:154" s="111" customFormat="1" ht="27.75" customHeight="1" x14ac:dyDescent="0.2">
      <c r="B6" s="287" t="s">
        <v>589</v>
      </c>
      <c r="C6" s="287"/>
      <c r="D6" s="287"/>
      <c r="E6" s="287"/>
      <c r="F6" s="287"/>
      <c r="G6" s="287"/>
      <c r="H6" s="287"/>
      <c r="I6" s="287"/>
      <c r="L6" s="287" t="s">
        <v>590</v>
      </c>
      <c r="M6" s="287"/>
      <c r="N6" s="287"/>
      <c r="O6" s="287"/>
      <c r="P6" s="287"/>
      <c r="Q6" s="287"/>
      <c r="R6" s="287"/>
      <c r="S6" s="287"/>
      <c r="T6" s="287"/>
      <c r="AB6" s="14" t="s">
        <v>66</v>
      </c>
      <c r="AC6" s="142" t="s">
        <v>579</v>
      </c>
      <c r="AD6" s="143" t="s">
        <v>580</v>
      </c>
      <c r="AE6" s="144" t="s">
        <v>57</v>
      </c>
      <c r="AF6" s="145" t="s">
        <v>582</v>
      </c>
      <c r="AG6" s="145" t="s">
        <v>582</v>
      </c>
      <c r="AH6" s="145" t="s">
        <v>582</v>
      </c>
      <c r="AI6" s="146" t="s">
        <v>582</v>
      </c>
    </row>
    <row r="7" spans="1:154" ht="18" customHeight="1" x14ac:dyDescent="0.2">
      <c r="B7" s="288" t="s">
        <v>591</v>
      </c>
      <c r="C7" s="288"/>
      <c r="D7" s="288"/>
      <c r="E7" s="288"/>
      <c r="F7" s="288"/>
      <c r="G7" s="288"/>
      <c r="H7" s="288"/>
      <c r="I7" s="288"/>
      <c r="L7" s="288" t="s">
        <v>592</v>
      </c>
      <c r="M7" s="288"/>
      <c r="N7" s="288"/>
      <c r="O7" s="288"/>
      <c r="P7" s="288"/>
      <c r="Q7" s="288"/>
      <c r="R7" s="288"/>
      <c r="S7" s="288"/>
      <c r="T7" s="288"/>
      <c r="AB7" s="14" t="s">
        <v>593</v>
      </c>
      <c r="AC7" s="142" t="s">
        <v>579</v>
      </c>
      <c r="AD7" s="143" t="s">
        <v>580</v>
      </c>
      <c r="AE7" s="144" t="s">
        <v>57</v>
      </c>
      <c r="AF7" s="150" t="s">
        <v>581</v>
      </c>
      <c r="AG7" s="150" t="s">
        <v>594</v>
      </c>
      <c r="AH7" s="151" t="s">
        <v>595</v>
      </c>
      <c r="AI7" s="152" t="s">
        <v>61</v>
      </c>
    </row>
    <row r="8" spans="1:154" ht="8.25" customHeight="1" x14ac:dyDescent="0.2">
      <c r="AB8" s="14" t="s">
        <v>596</v>
      </c>
      <c r="AC8" s="142" t="s">
        <v>579</v>
      </c>
      <c r="AD8" s="143" t="s">
        <v>580</v>
      </c>
      <c r="AE8" s="144" t="s">
        <v>57</v>
      </c>
      <c r="AF8" s="150" t="s">
        <v>581</v>
      </c>
      <c r="AG8" s="150" t="s">
        <v>594</v>
      </c>
      <c r="AH8" s="151" t="s">
        <v>595</v>
      </c>
      <c r="AI8" s="147" t="s">
        <v>61</v>
      </c>
    </row>
    <row r="9" spans="1:154" ht="72" customHeight="1" x14ac:dyDescent="0.2">
      <c r="B9" s="112" t="s">
        <v>597</v>
      </c>
      <c r="C9" s="113" t="str">
        <f>IFERROR(VLOOKUP($B$10,$AB$2:$AI$18,2,FALSE),AC2)</f>
        <v>Red/black unit charge
p/kWh</v>
      </c>
      <c r="D9" s="113" t="str">
        <f>IFERROR(VLOOKUP($B$10,$AB$2:$AI$18,3,FALSE),AD2)</f>
        <v>Amber/yellow unit charge
p/kWh</v>
      </c>
      <c r="E9" s="113" t="str">
        <f>IFERROR(VLOOKUP($B$10,$AB$2:$AI$18,4,FALSE),AE2)</f>
        <v>Green unit charge
p/kWh</v>
      </c>
      <c r="F9" s="113" t="str">
        <f>IFERROR(VLOOKUP($B$10,$AB$2:$AI$18,5,FALSE),AF2)</f>
        <v>Fixed charge p/MPAN/day</v>
      </c>
      <c r="G9" s="113" t="str">
        <f>IFERROR(VLOOKUP($B$10,$AB$2:$AI$18,6,FALSE),AG2)</f>
        <v>Capacity charge p/kVA/day</v>
      </c>
      <c r="H9" s="113" t="str">
        <f>IFERROR(VLOOKUP($B$10,$AB$2:$AI$18,7,FALSE),AH2)</f>
        <v>Exceeded capacity charge
p/kVA/day</v>
      </c>
      <c r="I9" s="113" t="str">
        <f>IFERROR(VLOOKUP($B$10,$AB$2:$AI$18,8,FALSE),AI2)</f>
        <v>Reactive power charge
p/kVArh</v>
      </c>
      <c r="L9" s="112" t="s">
        <v>598</v>
      </c>
      <c r="M9" s="130" t="str">
        <f>'Annex 2 Designated EHV charges'!I9</f>
        <v>Import
Super Red
unit charge
(p/kWh)</v>
      </c>
      <c r="N9" s="130" t="str">
        <f>'Annex 2 Designated EHV charges'!J9</f>
        <v>Import
fixed charge
(p/day)</v>
      </c>
      <c r="O9" s="130" t="str">
        <f>'Annex 2 Designated EHV charges'!K9</f>
        <v>Import
capacity charge
(p/kVA/day)</v>
      </c>
      <c r="P9" s="130" t="str">
        <f>'Annex 2 Designated EHV charges'!L9</f>
        <v>Import
exceeded capacity charge
(p/kVA/day)</v>
      </c>
      <c r="Q9" s="131" t="str">
        <f>'Annex 2 Designated EHV charges'!M9</f>
        <v>Export
Super Red
unit charge
(p/kWh)</v>
      </c>
      <c r="R9" s="131" t="str">
        <f>'Annex 2 Designated EHV charges'!N9</f>
        <v>Export
fixed charge
(p/day)</v>
      </c>
      <c r="S9" s="131" t="str">
        <f>'Annex 2 Designated EHV charges'!O9</f>
        <v>Export
capacity charge
(p/kVA/day)</v>
      </c>
      <c r="T9" s="131" t="str">
        <f>'Annex 2 Designated EHV charges'!P9</f>
        <v>Export
exceeded capacity charge
(p/kVA/day)</v>
      </c>
      <c r="AB9" s="14" t="s">
        <v>599</v>
      </c>
      <c r="AC9" s="142" t="s">
        <v>579</v>
      </c>
      <c r="AD9" s="143" t="s">
        <v>580</v>
      </c>
      <c r="AE9" s="144" t="s">
        <v>57</v>
      </c>
      <c r="AF9" s="150" t="s">
        <v>581</v>
      </c>
      <c r="AG9" s="150" t="s">
        <v>594</v>
      </c>
      <c r="AH9" s="151" t="s">
        <v>595</v>
      </c>
      <c r="AI9" s="147" t="s">
        <v>61</v>
      </c>
    </row>
    <row r="10" spans="1:154" ht="30" customHeight="1" x14ac:dyDescent="0.2">
      <c r="B10" s="103"/>
      <c r="C10" s="127" t="str">
        <f>IFERROR(VLOOKUP($B$10,'Annex 1 LV, HV and UMS charges'!$A:$K,4,FALSE),"")</f>
        <v/>
      </c>
      <c r="D10" s="128" t="str">
        <f>IFERROR(VLOOKUP($B$10,'Annex 1 LV, HV and UMS charges'!$A:$K,5,FALSE),"")</f>
        <v/>
      </c>
      <c r="E10" s="128" t="str">
        <f>IFERROR(VLOOKUP($B$10,'Annex 1 LV, HV and UMS charges'!$A:$K,6,FALSE),"")</f>
        <v/>
      </c>
      <c r="F10" s="105" t="str">
        <f>IFERROR(VLOOKUP($B$10,'Annex 1 LV, HV and UMS charges'!$A:$K,7,FALSE),"")</f>
        <v/>
      </c>
      <c r="G10" s="105" t="str">
        <f>IFERROR(VLOOKUP($B$10,'Annex 1 LV, HV and UMS charges'!$A:$K,8,FALSE),"")</f>
        <v/>
      </c>
      <c r="H10" s="105" t="str">
        <f>IFERROR(VLOOKUP($B$10,'Annex 1 LV, HV and UMS charges'!$A:$K,9,FALSE),"")</f>
        <v/>
      </c>
      <c r="I10" s="105" t="str">
        <f>IFERROR(VLOOKUP($B$10,'Annex 1 LV, HV and UMS charges'!$A:$K,10,FALSE),"")</f>
        <v/>
      </c>
      <c r="L10" s="103"/>
      <c r="M10" s="105" t="str">
        <f>IFERROR(VLOOKUP($L$10,'Annex 2 Designated EHV charges'!$G:$P,3,FALSE),"")</f>
        <v/>
      </c>
      <c r="N10" s="105" t="str">
        <f>IFERROR(VLOOKUP($L$10,'Annex 2 Designated EHV charges'!$G:$P,4,FALSE),"")</f>
        <v/>
      </c>
      <c r="O10" s="105" t="str">
        <f>IFERROR(VLOOKUP($L$10,'Annex 2 Designated EHV charges'!$G:$P,5,FALSE),"")</f>
        <v/>
      </c>
      <c r="P10" s="105" t="str">
        <f>IFERROR(VLOOKUP($L$10,'Annex 2 Designated EHV charges'!$G:$P,6,FALSE),"")</f>
        <v/>
      </c>
      <c r="Q10" s="115" t="str">
        <f>IFERROR(VLOOKUP($L$10,'Annex 2 Designated EHV charges'!$G:$P,7,FALSE),"")</f>
        <v/>
      </c>
      <c r="R10" s="115" t="str">
        <f>IFERROR(VLOOKUP($L$10,'Annex 2 Designated EHV charges'!$G:$P,8,FALSE),"")</f>
        <v/>
      </c>
      <c r="S10" s="115" t="str">
        <f>IFERROR(VLOOKUP($L$10,'Annex 2 Designated EHV charges'!$G:$P,9,FALSE),"")</f>
        <v/>
      </c>
      <c r="T10" s="115" t="str">
        <f>IFERROR(VLOOKUP($L$10,'Annex 2 Designated EHV charges'!$G:$P,10,FALSE),"")</f>
        <v/>
      </c>
      <c r="AB10" s="14" t="s">
        <v>82</v>
      </c>
      <c r="AC10" s="148" t="s">
        <v>600</v>
      </c>
      <c r="AD10" s="149" t="s">
        <v>601</v>
      </c>
      <c r="AE10" s="144" t="s">
        <v>57</v>
      </c>
      <c r="AF10" s="145" t="s">
        <v>582</v>
      </c>
      <c r="AG10" s="145" t="s">
        <v>582</v>
      </c>
      <c r="AH10" s="145" t="s">
        <v>582</v>
      </c>
      <c r="AI10" s="145" t="s">
        <v>582</v>
      </c>
    </row>
    <row r="11" spans="1:154" ht="7.5" customHeight="1" x14ac:dyDescent="0.2">
      <c r="AB11" s="14" t="s">
        <v>84</v>
      </c>
      <c r="AC11" s="142" t="s">
        <v>579</v>
      </c>
      <c r="AD11" s="143" t="s">
        <v>580</v>
      </c>
      <c r="AE11" s="144" t="s">
        <v>57</v>
      </c>
      <c r="AF11" s="150" t="s">
        <v>581</v>
      </c>
      <c r="AG11" s="145" t="s">
        <v>582</v>
      </c>
      <c r="AH11" s="145" t="s">
        <v>582</v>
      </c>
      <c r="AI11" s="145" t="s">
        <v>582</v>
      </c>
    </row>
    <row r="12" spans="1:154" ht="88.5" customHeight="1" x14ac:dyDescent="0.2">
      <c r="B12" s="116" t="s">
        <v>602</v>
      </c>
      <c r="C12" s="113" t="str">
        <f>C9</f>
        <v>Red/black unit charge
p/kWh</v>
      </c>
      <c r="D12" s="113" t="str">
        <f>D9</f>
        <v>Amber/yellow unit charge
p/kWh</v>
      </c>
      <c r="E12" s="113" t="str">
        <f>E9</f>
        <v>Green unit charge
p/kWh</v>
      </c>
      <c r="F12" s="113" t="s">
        <v>603</v>
      </c>
      <c r="G12" s="113" t="s">
        <v>604</v>
      </c>
      <c r="H12" s="113" t="s">
        <v>605</v>
      </c>
      <c r="I12" s="113" t="s">
        <v>606</v>
      </c>
      <c r="L12" s="116" t="s">
        <v>602</v>
      </c>
      <c r="M12" s="113" t="s">
        <v>607</v>
      </c>
      <c r="N12" s="113" t="s">
        <v>603</v>
      </c>
      <c r="O12" s="113" t="s">
        <v>608</v>
      </c>
      <c r="P12" s="113" t="s">
        <v>605</v>
      </c>
      <c r="Q12" s="114" t="s">
        <v>609</v>
      </c>
      <c r="R12" s="114" t="s">
        <v>603</v>
      </c>
      <c r="S12" s="114" t="s">
        <v>610</v>
      </c>
      <c r="T12" s="114" t="s">
        <v>605</v>
      </c>
      <c r="AB12" s="14" t="s">
        <v>85</v>
      </c>
      <c r="AC12" s="142" t="s">
        <v>579</v>
      </c>
      <c r="AD12" s="143" t="s">
        <v>580</v>
      </c>
      <c r="AE12" s="144" t="s">
        <v>57</v>
      </c>
      <c r="AF12" s="150" t="s">
        <v>581</v>
      </c>
      <c r="AG12" s="145" t="s">
        <v>582</v>
      </c>
      <c r="AH12" s="145" t="s">
        <v>582</v>
      </c>
      <c r="AI12" s="145" t="s">
        <v>582</v>
      </c>
    </row>
    <row r="13" spans="1:154" ht="30" customHeight="1" x14ac:dyDescent="0.2">
      <c r="B13" s="117" t="s">
        <v>611</v>
      </c>
      <c r="C13" s="122"/>
      <c r="D13" s="122"/>
      <c r="E13" s="122"/>
      <c r="F13" s="122"/>
      <c r="G13" s="122"/>
      <c r="H13" s="122"/>
      <c r="I13" s="122"/>
      <c r="L13" s="117" t="s">
        <v>611</v>
      </c>
      <c r="M13" s="106"/>
      <c r="N13" s="106"/>
      <c r="O13" s="106"/>
      <c r="P13" s="106"/>
      <c r="Q13" s="107"/>
      <c r="R13" s="107">
        <f>N13</f>
        <v>0</v>
      </c>
      <c r="S13" s="107"/>
      <c r="T13" s="107"/>
      <c r="AB13" s="14" t="s">
        <v>86</v>
      </c>
      <c r="AC13" s="142" t="s">
        <v>579</v>
      </c>
      <c r="AD13" s="143" t="s">
        <v>580</v>
      </c>
      <c r="AE13" s="144" t="s">
        <v>57</v>
      </c>
      <c r="AF13" s="150" t="s">
        <v>581</v>
      </c>
      <c r="AG13" s="145" t="s">
        <v>582</v>
      </c>
      <c r="AH13" s="145" t="s">
        <v>582</v>
      </c>
      <c r="AI13" s="147" t="s">
        <v>61</v>
      </c>
    </row>
    <row r="14" spans="1:154" ht="30" customHeight="1" x14ac:dyDescent="0.2">
      <c r="B14" s="118" t="s">
        <v>612</v>
      </c>
      <c r="C14" s="104">
        <f t="shared" ref="C14:I14" si="0">C13</f>
        <v>0</v>
      </c>
      <c r="D14" s="104">
        <f t="shared" si="0"/>
        <v>0</v>
      </c>
      <c r="E14" s="104">
        <f t="shared" si="0"/>
        <v>0</v>
      </c>
      <c r="F14" s="104">
        <f t="shared" si="0"/>
        <v>0</v>
      </c>
      <c r="G14" s="104">
        <f t="shared" si="0"/>
        <v>0</v>
      </c>
      <c r="H14" s="104">
        <f t="shared" si="0"/>
        <v>0</v>
      </c>
      <c r="I14" s="104">
        <f t="shared" si="0"/>
        <v>0</v>
      </c>
      <c r="L14" s="118" t="s">
        <v>612</v>
      </c>
      <c r="M14" s="104">
        <f>M13</f>
        <v>0</v>
      </c>
      <c r="N14" s="104">
        <f t="shared" ref="N14:T14" si="1">N13</f>
        <v>0</v>
      </c>
      <c r="O14" s="104">
        <f t="shared" si="1"/>
        <v>0</v>
      </c>
      <c r="P14" s="104">
        <f t="shared" si="1"/>
        <v>0</v>
      </c>
      <c r="Q14" s="108">
        <f t="shared" si="1"/>
        <v>0</v>
      </c>
      <c r="R14" s="108">
        <f t="shared" si="1"/>
        <v>0</v>
      </c>
      <c r="S14" s="108">
        <f t="shared" si="1"/>
        <v>0</v>
      </c>
      <c r="T14" s="108">
        <f t="shared" si="1"/>
        <v>0</v>
      </c>
      <c r="AB14" s="14" t="s">
        <v>87</v>
      </c>
      <c r="AC14" s="142" t="s">
        <v>579</v>
      </c>
      <c r="AD14" s="143" t="s">
        <v>580</v>
      </c>
      <c r="AE14" s="144" t="s">
        <v>57</v>
      </c>
      <c r="AF14" s="150" t="s">
        <v>581</v>
      </c>
      <c r="AG14" s="145" t="s">
        <v>582</v>
      </c>
      <c r="AH14" s="145" t="s">
        <v>582</v>
      </c>
      <c r="AI14" s="145" t="s">
        <v>582</v>
      </c>
    </row>
    <row r="15" spans="1:154" ht="7.5" customHeight="1" x14ac:dyDescent="0.2">
      <c r="AB15" s="14" t="s">
        <v>88</v>
      </c>
      <c r="AC15" s="142" t="s">
        <v>579</v>
      </c>
      <c r="AD15" s="143" t="s">
        <v>580</v>
      </c>
      <c r="AE15" s="144" t="s">
        <v>57</v>
      </c>
      <c r="AF15" s="150" t="s">
        <v>581</v>
      </c>
      <c r="AG15" s="145" t="s">
        <v>582</v>
      </c>
      <c r="AH15" s="145" t="s">
        <v>582</v>
      </c>
      <c r="AI15" s="147" t="s">
        <v>61</v>
      </c>
    </row>
    <row r="16" spans="1:154" ht="63.75" customHeight="1" x14ac:dyDescent="0.2">
      <c r="B16" s="116" t="s">
        <v>613</v>
      </c>
      <c r="C16" s="113" t="s">
        <v>614</v>
      </c>
      <c r="D16" s="113" t="s">
        <v>615</v>
      </c>
      <c r="E16" s="113" t="s">
        <v>616</v>
      </c>
      <c r="F16" s="113" t="s">
        <v>617</v>
      </c>
      <c r="G16" s="113" t="s">
        <v>618</v>
      </c>
      <c r="H16" s="113" t="s">
        <v>619</v>
      </c>
      <c r="I16" s="113" t="s">
        <v>620</v>
      </c>
      <c r="L16" s="116" t="s">
        <v>613</v>
      </c>
      <c r="M16" s="113" t="s">
        <v>621</v>
      </c>
      <c r="N16" s="113" t="s">
        <v>622</v>
      </c>
      <c r="O16" s="113" t="s">
        <v>623</v>
      </c>
      <c r="P16" s="113" t="s">
        <v>624</v>
      </c>
      <c r="Q16" s="114" t="s">
        <v>625</v>
      </c>
      <c r="R16" s="114" t="s">
        <v>626</v>
      </c>
      <c r="S16" s="114" t="s">
        <v>627</v>
      </c>
      <c r="T16" s="114" t="s">
        <v>628</v>
      </c>
      <c r="AB16" s="14" t="s">
        <v>89</v>
      </c>
      <c r="AC16" s="142" t="s">
        <v>579</v>
      </c>
      <c r="AD16" s="143" t="s">
        <v>580</v>
      </c>
      <c r="AE16" s="144" t="s">
        <v>57</v>
      </c>
      <c r="AF16" s="150" t="s">
        <v>581</v>
      </c>
      <c r="AG16" s="145" t="s">
        <v>582</v>
      </c>
      <c r="AH16" s="145" t="s">
        <v>582</v>
      </c>
      <c r="AI16" s="145" t="s">
        <v>582</v>
      </c>
    </row>
    <row r="17" spans="2:35" ht="30" customHeight="1" x14ac:dyDescent="0.2">
      <c r="B17" s="117" t="s">
        <v>629</v>
      </c>
      <c r="C17" s="123" t="str">
        <f>IFERROR(C10*C13/100,"")</f>
        <v/>
      </c>
      <c r="D17" s="123" t="str">
        <f t="shared" ref="D17:I17" si="2">IFERROR(D10*D13/100,"")</f>
        <v/>
      </c>
      <c r="E17" s="123" t="str">
        <f t="shared" si="2"/>
        <v/>
      </c>
      <c r="F17" s="123" t="str">
        <f t="shared" si="2"/>
        <v/>
      </c>
      <c r="G17" s="123" t="str">
        <f>IFERROR(G10*G13*F13/100,"")</f>
        <v/>
      </c>
      <c r="H17" s="123" t="str">
        <f>IFERROR(H10*H13*F13/100,"")</f>
        <v/>
      </c>
      <c r="I17" s="123" t="str">
        <f t="shared" si="2"/>
        <v/>
      </c>
      <c r="L17" s="119" t="s">
        <v>629</v>
      </c>
      <c r="M17" s="123" t="str">
        <f>IFERROR(M10*M13/100,"")</f>
        <v/>
      </c>
      <c r="N17" s="123" t="str">
        <f>IFERROR(N10*N13/100,"")</f>
        <v/>
      </c>
      <c r="O17" s="123" t="str">
        <f>IFERROR(O10*O13*N13/100,"")</f>
        <v/>
      </c>
      <c r="P17" s="123" t="str">
        <f>IFERROR(P10*P13*N13/100,"")</f>
        <v/>
      </c>
      <c r="Q17" s="124" t="str">
        <f>IFERROR(Q10*Q13/100,"")</f>
        <v/>
      </c>
      <c r="R17" s="124" t="str">
        <f>IFERROR(R10*R13/100,"")</f>
        <v/>
      </c>
      <c r="S17" s="124" t="str">
        <f>IFERROR(S10*S13*R13/100,"")</f>
        <v/>
      </c>
      <c r="T17" s="124" t="str">
        <f>IFERROR(T10*T13*R13/100,"")</f>
        <v/>
      </c>
      <c r="AB17" s="14" t="s">
        <v>90</v>
      </c>
      <c r="AC17" s="142" t="s">
        <v>579</v>
      </c>
      <c r="AD17" s="143" t="s">
        <v>580</v>
      </c>
      <c r="AE17" s="144" t="s">
        <v>57</v>
      </c>
      <c r="AF17" s="150" t="s">
        <v>581</v>
      </c>
      <c r="AG17" s="145" t="s">
        <v>582</v>
      </c>
      <c r="AH17" s="145" t="s">
        <v>582</v>
      </c>
      <c r="AI17" s="147" t="s">
        <v>61</v>
      </c>
    </row>
    <row r="18" spans="2:35" ht="30" customHeight="1" x14ac:dyDescent="0.2">
      <c r="B18" s="118" t="s">
        <v>630</v>
      </c>
      <c r="C18" s="125" t="str">
        <f>IFERROR(C10*C14/100,"")</f>
        <v/>
      </c>
      <c r="D18" s="125" t="str">
        <f t="shared" ref="D18:I18" si="3">IFERROR(D10*D14/100,"")</f>
        <v/>
      </c>
      <c r="E18" s="125" t="str">
        <f t="shared" si="3"/>
        <v/>
      </c>
      <c r="F18" s="125" t="str">
        <f t="shared" si="3"/>
        <v/>
      </c>
      <c r="G18" s="125" t="str">
        <f>IFERROR(G10*G14*F14/100,"")</f>
        <v/>
      </c>
      <c r="H18" s="125" t="str">
        <f>IFERROR(H10*H14*F14/100,"")</f>
        <v/>
      </c>
      <c r="I18" s="125" t="str">
        <f t="shared" si="3"/>
        <v/>
      </c>
      <c r="L18" s="120" t="s">
        <v>630</v>
      </c>
      <c r="M18" s="125" t="str">
        <f>IFERROR(M10*M14/100,"")</f>
        <v/>
      </c>
      <c r="N18" s="125" t="str">
        <f>IFERROR(N10*N14/100,"")</f>
        <v/>
      </c>
      <c r="O18" s="125" t="str">
        <f>IFERROR(O10*O14*N14/100,"")</f>
        <v/>
      </c>
      <c r="P18" s="125" t="str">
        <f>IFERROR(P10*P14*N14/100,"")</f>
        <v/>
      </c>
      <c r="Q18" s="126" t="str">
        <f>IFERROR(Q10*Q14/100,"")</f>
        <v/>
      </c>
      <c r="R18" s="126" t="str">
        <f>IFERROR(R10*R14/100,"")</f>
        <v/>
      </c>
      <c r="S18" s="126" t="str">
        <f>IFERROR(S10*S14*R14/100,"")</f>
        <v/>
      </c>
      <c r="T18" s="126" t="str">
        <f>IFERROR(T10*T14*R14/100,"")</f>
        <v/>
      </c>
      <c r="AB18" s="14" t="s">
        <v>91</v>
      </c>
      <c r="AC18" s="142" t="s">
        <v>579</v>
      </c>
      <c r="AD18" s="143" t="s">
        <v>580</v>
      </c>
      <c r="AE18" s="144" t="s">
        <v>57</v>
      </c>
      <c r="AF18" s="150" t="s">
        <v>581</v>
      </c>
      <c r="AG18" s="145" t="s">
        <v>582</v>
      </c>
      <c r="AH18" s="145" t="s">
        <v>582</v>
      </c>
      <c r="AI18" s="145" t="s">
        <v>582</v>
      </c>
    </row>
    <row r="19" spans="2:35" ht="7.5" customHeight="1" x14ac:dyDescent="0.2"/>
    <row r="20" spans="2:35" ht="39.75" customHeight="1" x14ac:dyDescent="0.2">
      <c r="C20" s="121" t="s">
        <v>631</v>
      </c>
      <c r="M20" s="113" t="s">
        <v>632</v>
      </c>
      <c r="N20" s="114" t="s">
        <v>633</v>
      </c>
    </row>
    <row r="21" spans="2:35" ht="30" customHeight="1" x14ac:dyDescent="0.2">
      <c r="B21" s="117" t="s">
        <v>629</v>
      </c>
      <c r="C21" s="123">
        <f>SUM(C17:I17)</f>
        <v>0</v>
      </c>
      <c r="L21" s="117" t="s">
        <v>629</v>
      </c>
      <c r="M21" s="123">
        <f>SUM(M17:P17)</f>
        <v>0</v>
      </c>
      <c r="N21" s="124">
        <f>SUM(Q17:T17)</f>
        <v>0</v>
      </c>
    </row>
    <row r="22" spans="2:35" ht="30" customHeight="1" x14ac:dyDescent="0.2">
      <c r="B22" s="118" t="s">
        <v>630</v>
      </c>
      <c r="C22" s="125">
        <f>SUM(C18:I18)</f>
        <v>0</v>
      </c>
      <c r="L22" s="118" t="s">
        <v>630</v>
      </c>
      <c r="M22" s="125">
        <f>SUM(M18:P18)</f>
        <v>0</v>
      </c>
      <c r="N22" s="126">
        <f>SUM(Q18:T18)</f>
        <v>0</v>
      </c>
    </row>
    <row r="24" spans="2:35" ht="30.75" customHeight="1" x14ac:dyDescent="0.2">
      <c r="B24" s="281" t="s">
        <v>634</v>
      </c>
      <c r="C24" s="282"/>
      <c r="D24" s="283"/>
      <c r="L24" s="281" t="s">
        <v>635</v>
      </c>
      <c r="M24" s="282"/>
      <c r="N24" s="283"/>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30" orientation="landscape" r:id="rId1"/>
  <headerFooter>
    <oddFooter>&amp;L&amp;1#&amp;"Arial"&amp;6&amp;K737373Confidentiality: C1 - Public</oddFooter>
  </headerFooter>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D00-000000000000}">
          <x14:formula1>
            <xm:f>'Annex 1 LV, HV and UMS charges'!$A$12:$A$43</xm:f>
          </x14:formula1>
          <xm:sqref>B10</xm:sqref>
        </x14:dataValidation>
        <x14:dataValidation type="list" errorStyle="information" allowBlank="1" showInputMessage="1" showErrorMessage="1" promptTitle="Choose site" prompt="Select the EHV site that you would like to calculate charges." xr:uid="{00000000-0002-0000-0D00-000001000000}">
          <x14:formula1>
            <xm:f>'Annex 2 Designated EHV charges'!$G$10:$G$10</xm:f>
          </x14:formula1>
          <xm:sqref>L10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2a1259a8-9be4-4f50-8927-e6dd8ca9402d">FTMJ3MWSSXTF-1697588852-8593</_dlc_DocId>
    <_dlc_DocIdUrl xmlns="2a1259a8-9be4-4f50-8927-e6dd8ca9402d">
      <Url>https://vattenfall.sharepoint.com/sites/DNUVNLChargingandRegulation/_layouts/15/DocIdRedir.aspx?ID=FTMJ3MWSSXTF-1697588852-8593</Url>
      <Description>FTMJ3MWSSXTF-1697588852-8593</Description>
    </_dlc_DocIdUrl>
    <lcf76f155ced4ddcb4097134ff3c332f xmlns="b5f7a741-318b-4a08-9f62-208ecdac2c0c">
      <Terms xmlns="http://schemas.microsoft.com/office/infopath/2007/PartnerControls"/>
    </lcf76f155ced4ddcb4097134ff3c332f>
    <TaxCatchAll xmlns="c10e1512-9304-4135-bd5b-dbbcaa2ad6c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003905460F8E0249906A9AB584A3217E" ma:contentTypeVersion="16" ma:contentTypeDescription="Create a new document." ma:contentTypeScope="" ma:versionID="243b61955573fa2e538409ecfd582112">
  <xsd:schema xmlns:xsd="http://www.w3.org/2001/XMLSchema" xmlns:xs="http://www.w3.org/2001/XMLSchema" xmlns:p="http://schemas.microsoft.com/office/2006/metadata/properties" xmlns:ns2="2a1259a8-9be4-4f50-8927-e6dd8ca9402d" xmlns:ns3="b5f7a741-318b-4a08-9f62-208ecdac2c0c" xmlns:ns4="c10e1512-9304-4135-bd5b-dbbcaa2ad6c9" targetNamespace="http://schemas.microsoft.com/office/2006/metadata/properties" ma:root="true" ma:fieldsID="8cb27223a9d54d938547337335b8cf32" ns2:_="" ns3:_="" ns4:_="">
    <xsd:import namespace="2a1259a8-9be4-4f50-8927-e6dd8ca9402d"/>
    <xsd:import namespace="b5f7a741-318b-4a08-9f62-208ecdac2c0c"/>
    <xsd:import namespace="c10e1512-9304-4135-bd5b-dbbcaa2ad6c9"/>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3:MediaServiceAutoTags" minOccurs="0"/>
                <xsd:element ref="ns3:MediaServiceOCR" minOccurs="0"/>
                <xsd:element ref="ns3:MediaServiceGenerationTime" minOccurs="0"/>
                <xsd:element ref="ns3:MediaServiceEventHashCode" minOccurs="0"/>
                <xsd:element ref="ns3:lcf76f155ced4ddcb4097134ff3c332f" minOccurs="0"/>
                <xsd:element ref="ns4: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1259a8-9be4-4f50-8927-e6dd8ca9402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5f7a741-318b-4a08-9f62-208ecdac2c0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7527e17-69f7-4063-85d7-6a8e0146bc9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10e1512-9304-4135-bd5b-dbbcaa2ad6c9"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c9d900b-2331-4295-b914-2d03b44e03a1}" ma:internalName="TaxCatchAll" ma:showField="CatchAllData" ma:web="c10e1512-9304-4135-bd5b-dbbcaa2ad6c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AAE8E27-C8D4-402C-9634-3BB3B0D804A3}">
  <ds:schemaRefs>
    <ds:schemaRef ds:uri="http://schemas.microsoft.com/office/2006/metadata/properties"/>
    <ds:schemaRef ds:uri="http://schemas.microsoft.com/office/infopath/2007/PartnerControls"/>
    <ds:schemaRef ds:uri="2a1259a8-9be4-4f50-8927-e6dd8ca9402d"/>
    <ds:schemaRef ds:uri="b5f7a741-318b-4a08-9f62-208ecdac2c0c"/>
    <ds:schemaRef ds:uri="c10e1512-9304-4135-bd5b-dbbcaa2ad6c9"/>
  </ds:schemaRefs>
</ds:datastoreItem>
</file>

<file path=customXml/itemProps2.xml><?xml version="1.0" encoding="utf-8"?>
<ds:datastoreItem xmlns:ds="http://schemas.openxmlformats.org/officeDocument/2006/customXml" ds:itemID="{12FF73CB-6C2B-462E-BBFF-432CB79EE784}">
  <ds:schemaRefs>
    <ds:schemaRef ds:uri="http://schemas.microsoft.com/sharepoint/v3/contenttype/forms"/>
  </ds:schemaRefs>
</ds:datastoreItem>
</file>

<file path=customXml/itemProps3.xml><?xml version="1.0" encoding="utf-8"?>
<ds:datastoreItem xmlns:ds="http://schemas.openxmlformats.org/officeDocument/2006/customXml" ds:itemID="{C579C68B-4270-400E-8D02-16ABE07F3511}">
  <ds:schemaRefs>
    <ds:schemaRef ds:uri="http://schemas.microsoft.com/sharepoint/events"/>
  </ds:schemaRefs>
</ds:datastoreItem>
</file>

<file path=customXml/itemProps4.xml><?xml version="1.0" encoding="utf-8"?>
<ds:datastoreItem xmlns:ds="http://schemas.openxmlformats.org/officeDocument/2006/customXml" ds:itemID="{C6645B2E-DE84-4E13-9B55-24C72B8D3E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1259a8-9be4-4f50-8927-e6dd8ca9402d"/>
    <ds:schemaRef ds:uri="b5f7a741-318b-4a08-9f62-208ecdac2c0c"/>
    <ds:schemaRef ds:uri="c10e1512-9304-4135-bd5b-dbbcaa2ad6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6431d30e-c018-4f72-ad4c-e56e9d03b1f0}" enabled="1" method="Standard" siteId="{f8be18a6-f648-4a47-be73-86d6c5c6604d}"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2</DocSecurity>
  <ScaleCrop>false</ScaleCrop>
  <HeadingPairs>
    <vt:vector size="4" baseType="variant">
      <vt:variant>
        <vt:lpstr>Worksheets</vt:lpstr>
      </vt:variant>
      <vt:variant>
        <vt:i4>15</vt:i4>
      </vt:variant>
      <vt:variant>
        <vt:lpstr>Named Ranges</vt:lpstr>
      </vt:variant>
      <vt:variant>
        <vt:i4>19</vt:i4>
      </vt:variant>
    </vt:vector>
  </HeadingPairs>
  <TitlesOfParts>
    <vt:vector size="34" baseType="lpstr">
      <vt:lpstr>Overview</vt:lpstr>
      <vt:lpstr>Annex 1 LV, HV and UMS charges</vt:lpstr>
      <vt:lpstr>Annex 2 Designated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TNUoS Mapping</vt:lpstr>
      <vt:lpstr>Charge Calculator</vt:lpstr>
      <vt:lpstr>'Annex 1 LV, HV and UMS charges'!Print_Area</vt:lpstr>
      <vt:lpstr>'Annex 2 Designated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Designated EHV charges'!Print_Titles</vt:lpstr>
      <vt:lpstr>'Annex 2a Import'!Print_Titles</vt:lpstr>
      <vt:lpstr>'Annex 2b Export'!Print_Titles</vt:lpstr>
      <vt:lpstr>'Annex 4 LDNO charges'!Print_Titles</vt:lpstr>
      <vt:lpstr>'Annex 6 New or Amended EHV'!Print_Titles</vt:lpstr>
      <vt:lpstr>'Annex 7 Pass-Through Costs'!Print_Titles</vt:lpstr>
      <vt:lpstr>'Nodal prices'!Print_Titles</vt:lpstr>
      <vt:lpstr>'SSC unit rate lookup'!Print_Titles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2022-01-31T15:36:38Z</dcterms:created>
  <dcterms:modified xsi:type="dcterms:W3CDTF">2025-02-07T13:09:51Z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4aaaee5-c84d-4c37-ab3c-99d07fb6d639_Enabled">
    <vt:lpwstr>true</vt:lpwstr>
  </property>
  <property fmtid="{D5CDD505-2E9C-101B-9397-08002B2CF9AE}" pid="3" name="MSIP_Label_e4aaaee5-c84d-4c37-ab3c-99d07fb6d639_SetDate">
    <vt:lpwstr>2022-01-31T15:36:52Z</vt:lpwstr>
  </property>
  <property fmtid="{D5CDD505-2E9C-101B-9397-08002B2CF9AE}" pid="4" name="MSIP_Label_e4aaaee5-c84d-4c37-ab3c-99d07fb6d639_Method">
    <vt:lpwstr>Privileged</vt:lpwstr>
  </property>
  <property fmtid="{D5CDD505-2E9C-101B-9397-08002B2CF9AE}" pid="5" name="MSIP_Label_e4aaaee5-c84d-4c37-ab3c-99d07fb6d639_Name">
    <vt:lpwstr>e4aaaee5-c84d-4c37-ab3c-99d07fb6d639</vt:lpwstr>
  </property>
  <property fmtid="{D5CDD505-2E9C-101B-9397-08002B2CF9AE}" pid="6" name="MSIP_Label_e4aaaee5-c84d-4c37-ab3c-99d07fb6d639_SiteId">
    <vt:lpwstr>f8be18a6-f648-4a47-be73-86d6c5c6604d</vt:lpwstr>
  </property>
  <property fmtid="{D5CDD505-2E9C-101B-9397-08002B2CF9AE}" pid="7" name="MSIP_Label_e4aaaee5-c84d-4c37-ab3c-99d07fb6d639_ActionId">
    <vt:lpwstr>51c8372c-b2a2-4fe0-a65e-49ba258a1767</vt:lpwstr>
  </property>
  <property fmtid="{D5CDD505-2E9C-101B-9397-08002B2CF9AE}" pid="8" name="MSIP_Label_e4aaaee5-c84d-4c37-ab3c-99d07fb6d639_ContentBits">
    <vt:lpwstr>2</vt:lpwstr>
  </property>
  <property fmtid="{D5CDD505-2E9C-101B-9397-08002B2CF9AE}" pid="9" name="MSIP_Label_6431d30e-c018-4f72-ad4c-e56e9d03b1f0_ActionId">
    <vt:lpwstr>aad8cb39-a3f6-4f9a-9188-72bc52841192</vt:lpwstr>
  </property>
  <property fmtid="{D5CDD505-2E9C-101B-9397-08002B2CF9AE}" pid="10" name="MSIP_Label_6431d30e-c018-4f72-ad4c-e56e9d03b1f0_Enabled">
    <vt:lpwstr>true</vt:lpwstr>
  </property>
  <property fmtid="{D5CDD505-2E9C-101B-9397-08002B2CF9AE}" pid="11" name="DLPManualFileClassificationVersion">
    <vt:lpwstr>11.0.400.15</vt:lpwstr>
  </property>
  <property fmtid="{D5CDD505-2E9C-101B-9397-08002B2CF9AE}" pid="12" name="ContentTypeId">
    <vt:lpwstr>0x010100003905460F8E0249906A9AB584A3217E</vt:lpwstr>
  </property>
  <property fmtid="{D5CDD505-2E9C-101B-9397-08002B2CF9AE}" pid="13" name="DLPManualFileClassificationLastModifiedBy">
    <vt:lpwstr>AD03\Lee.Wells</vt:lpwstr>
  </property>
  <property fmtid="{D5CDD505-2E9C-101B-9397-08002B2CF9AE}" pid="14" name="DLPManualFileClassification">
    <vt:lpwstr>{0F742C78-7CA1-4A83-96D0-F7EDA8C31D24}</vt:lpwstr>
  </property>
  <property fmtid="{D5CDD505-2E9C-101B-9397-08002B2CF9AE}" pid="15" name="MSIP_Label_6431d30e-c018-4f72-ad4c-e56e9d03b1f0_SiteId">
    <vt:lpwstr>f8be18a6-f648-4a47-be73-86d6c5c6604d</vt:lpwstr>
  </property>
  <property fmtid="{D5CDD505-2E9C-101B-9397-08002B2CF9AE}" pid="16" name="MSIP_Label_6431d30e-c018-4f72-ad4c-e56e9d03b1f0_Method">
    <vt:lpwstr>Standard</vt:lpwstr>
  </property>
  <property fmtid="{D5CDD505-2E9C-101B-9397-08002B2CF9AE}" pid="17" name="MSIP_Label_6431d30e-c018-4f72-ad4c-e56e9d03b1f0_SetDate">
    <vt:lpwstr>2021-12-30T16:04:23Z</vt:lpwstr>
  </property>
  <property fmtid="{D5CDD505-2E9C-101B-9397-08002B2CF9AE}" pid="18" name="MSIP_Label_6431d30e-c018-4f72-ad4c-e56e9d03b1f0_Name">
    <vt:lpwstr>6431d30e-c018-4f72-ad4c-e56e9d03b1f0</vt:lpwstr>
  </property>
  <property fmtid="{D5CDD505-2E9C-101B-9397-08002B2CF9AE}" pid="19" name="_dlc_DocIdItemGuid">
    <vt:lpwstr>d30a2cf3-33f4-412d-8089-1f9da47e4b6c</vt:lpwstr>
  </property>
  <property fmtid="{D5CDD505-2E9C-101B-9397-08002B2CF9AE}" pid="20" name="DLPManualFileClassificationLastModificationDate">
    <vt:lpwstr>1573145826</vt:lpwstr>
  </property>
  <property fmtid="{D5CDD505-2E9C-101B-9397-08002B2CF9AE}" pid="21" name="MSIP_Label_6431d30e-c018-4f72-ad4c-e56e9d03b1f0_ContentBits">
    <vt:lpwstr>2</vt:lpwstr>
  </property>
  <property fmtid="{D5CDD505-2E9C-101B-9397-08002B2CF9AE}" pid="22" name="MediaServiceImageTags">
    <vt:lpwstr/>
  </property>
</Properties>
</file>